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52 Oprava zpevněných ploch a kol. č. 15u v areálu SSM Hradec Králové\64022xxx Přílohy Výzvy + ZD\"/>
    </mc:Choice>
  </mc:AlternateContent>
  <bookViews>
    <workbookView xWindow="0" yWindow="0" windowWidth="24195" windowHeight="11715"/>
  </bookViews>
  <sheets>
    <sheet name="Rekapitulace zakázky" sheetId="1" r:id="rId1"/>
    <sheet name="SO 01 - Oprava koleje č. ..." sheetId="2" r:id="rId2"/>
    <sheet name="SO 104 - Oprava zpevněnýc..." sheetId="3" r:id="rId3"/>
    <sheet name="OBJ 1 - NEOCEŇOVAT - Mate..." sheetId="4" r:id="rId4"/>
    <sheet name="OBJ 2 - NEOCEŇOVAT - Mate..." sheetId="5" r:id="rId5"/>
    <sheet name="VON - Vedlejší a ostatní ..." sheetId="6" r:id="rId6"/>
  </sheets>
  <definedNames>
    <definedName name="_xlnm._FilterDatabase" localSheetId="3" hidden="1">'OBJ 1 - NEOCEŇOVAT - Mate...'!$C$79:$K$90</definedName>
    <definedName name="_xlnm._FilterDatabase" localSheetId="4" hidden="1">'OBJ 2 - NEOCEŇOVAT - Mate...'!$C$79:$K$82</definedName>
    <definedName name="_xlnm._FilterDatabase" localSheetId="1" hidden="1">'SO 01 - Oprava koleje č. ...'!$C$78:$K$223</definedName>
    <definedName name="_xlnm._FilterDatabase" localSheetId="2" hidden="1">'SO 104 - Oprava zpevněnýc...'!$C$85:$K$184</definedName>
    <definedName name="_xlnm._FilterDatabase" localSheetId="5" hidden="1">'VON - Vedlejší a ostatní ...'!$C$78:$K$90</definedName>
    <definedName name="_xlnm.Print_Titles" localSheetId="3">'OBJ 1 - NEOCEŇOVAT - Mate...'!$79:$79</definedName>
    <definedName name="_xlnm.Print_Titles" localSheetId="4">'OBJ 2 - NEOCEŇOVAT - Mate...'!$79:$79</definedName>
    <definedName name="_xlnm.Print_Titles" localSheetId="0">'Rekapitulace zakázky'!$52:$52</definedName>
    <definedName name="_xlnm.Print_Titles" localSheetId="1">'SO 01 - Oprava koleje č. ...'!$78:$78</definedName>
    <definedName name="_xlnm.Print_Titles" localSheetId="2">'SO 104 - Oprava zpevněnýc...'!$85:$85</definedName>
    <definedName name="_xlnm.Print_Titles" localSheetId="5">'VON - Vedlejší a ostatní ...'!$78:$78</definedName>
    <definedName name="_xlnm.Print_Area" localSheetId="3">'OBJ 1 - NEOCEŇOVAT - Mate...'!$C$67:$K$90</definedName>
    <definedName name="_xlnm.Print_Area" localSheetId="4">'OBJ 2 - NEOCEŇOVAT - Mate...'!$C$67:$K$82</definedName>
    <definedName name="_xlnm.Print_Area" localSheetId="0">'Rekapitulace zakázky'!$D$4:$AO$36,'Rekapitulace zakázky'!$C$42:$AQ$60</definedName>
    <definedName name="_xlnm.Print_Area" localSheetId="1">'SO 01 - Oprava koleje č. ...'!$C$66:$K$223</definedName>
    <definedName name="_xlnm.Print_Area" localSheetId="2">'SO 104 - Oprava zpevněnýc...'!$C$73:$K$184</definedName>
    <definedName name="_xlnm.Print_Area" localSheetId="5">'VON - Vedlejší a ostatní ...'!$C$66:$K$90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BI80" i="6"/>
  <c r="BH80" i="6"/>
  <c r="BG80" i="6"/>
  <c r="BF80" i="6"/>
  <c r="T80" i="6"/>
  <c r="R80" i="6"/>
  <c r="P80" i="6"/>
  <c r="J76" i="6"/>
  <c r="F75" i="6"/>
  <c r="F73" i="6"/>
  <c r="E71" i="6"/>
  <c r="J55" i="6"/>
  <c r="F54" i="6"/>
  <c r="F52" i="6"/>
  <c r="E50" i="6"/>
  <c r="J21" i="6"/>
  <c r="E21" i="6"/>
  <c r="J54" i="6"/>
  <c r="J20" i="6"/>
  <c r="J18" i="6"/>
  <c r="E18" i="6"/>
  <c r="F76" i="6"/>
  <c r="J17" i="6"/>
  <c r="J12" i="6"/>
  <c r="J52" i="6" s="1"/>
  <c r="E7" i="6"/>
  <c r="E69" i="6"/>
  <c r="J37" i="5"/>
  <c r="J36" i="5"/>
  <c r="AY58" i="1"/>
  <c r="J35" i="5"/>
  <c r="AX58" i="1"/>
  <c r="BI82" i="5"/>
  <c r="BH82" i="5"/>
  <c r="BG82" i="5"/>
  <c r="BF82" i="5"/>
  <c r="F34" i="5" s="1"/>
  <c r="BA58" i="1" s="1"/>
  <c r="T82" i="5"/>
  <c r="T81" i="5"/>
  <c r="T80" i="5"/>
  <c r="R82" i="5"/>
  <c r="R81" i="5" s="1"/>
  <c r="R80" i="5" s="1"/>
  <c r="P82" i="5"/>
  <c r="P81" i="5"/>
  <c r="P80" i="5" s="1"/>
  <c r="AU58" i="1" s="1"/>
  <c r="J77" i="5"/>
  <c r="F76" i="5"/>
  <c r="F74" i="5"/>
  <c r="E72" i="5"/>
  <c r="J55" i="5"/>
  <c r="F54" i="5"/>
  <c r="F52" i="5"/>
  <c r="E50" i="5"/>
  <c r="J21" i="5"/>
  <c r="E21" i="5"/>
  <c r="J76" i="5" s="1"/>
  <c r="J20" i="5"/>
  <c r="J18" i="5"/>
  <c r="E18" i="5"/>
  <c r="F77" i="5" s="1"/>
  <c r="J17" i="5"/>
  <c r="J12" i="5"/>
  <c r="J74" i="5"/>
  <c r="E7" i="5"/>
  <c r="E70" i="5"/>
  <c r="J37" i="4"/>
  <c r="J36" i="4"/>
  <c r="AY57" i="1" s="1"/>
  <c r="J35" i="4"/>
  <c r="AX57" i="1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2" i="4"/>
  <c r="BH82" i="4"/>
  <c r="BG82" i="4"/>
  <c r="BF82" i="4"/>
  <c r="T82" i="4"/>
  <c r="R82" i="4"/>
  <c r="P82" i="4"/>
  <c r="J77" i="4"/>
  <c r="F76" i="4"/>
  <c r="F74" i="4"/>
  <c r="E72" i="4"/>
  <c r="J55" i="4"/>
  <c r="F54" i="4"/>
  <c r="F52" i="4"/>
  <c r="E50" i="4"/>
  <c r="J21" i="4"/>
  <c r="E21" i="4"/>
  <c r="J54" i="4"/>
  <c r="J20" i="4"/>
  <c r="J18" i="4"/>
  <c r="E18" i="4"/>
  <c r="F55" i="4"/>
  <c r="J17" i="4"/>
  <c r="J12" i="4"/>
  <c r="J52" i="4" s="1"/>
  <c r="E7" i="4"/>
  <c r="E70" i="4"/>
  <c r="J37" i="3"/>
  <c r="J36" i="3"/>
  <c r="AY56" i="1"/>
  <c r="J35" i="3"/>
  <c r="AX56" i="1"/>
  <c r="BI183" i="3"/>
  <c r="BH183" i="3"/>
  <c r="BG183" i="3"/>
  <c r="BF183" i="3"/>
  <c r="T183" i="3"/>
  <c r="T182" i="3"/>
  <c r="R183" i="3"/>
  <c r="R182" i="3"/>
  <c r="P183" i="3"/>
  <c r="P182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2" i="3"/>
  <c r="BH162" i="3"/>
  <c r="BG162" i="3"/>
  <c r="BF162" i="3"/>
  <c r="T162" i="3"/>
  <c r="T161" i="3"/>
  <c r="R162" i="3"/>
  <c r="R161" i="3"/>
  <c r="P162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R119" i="3"/>
  <c r="P119" i="3"/>
  <c r="BI113" i="3"/>
  <c r="BH113" i="3"/>
  <c r="BG113" i="3"/>
  <c r="BF113" i="3"/>
  <c r="T113" i="3"/>
  <c r="R113" i="3"/>
  <c r="P113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97" i="3"/>
  <c r="BH97" i="3"/>
  <c r="BG97" i="3"/>
  <c r="BF97" i="3"/>
  <c r="T97" i="3"/>
  <c r="R97" i="3"/>
  <c r="P97" i="3"/>
  <c r="BI89" i="3"/>
  <c r="BH89" i="3"/>
  <c r="BG89" i="3"/>
  <c r="BF89" i="3"/>
  <c r="T89" i="3"/>
  <c r="R89" i="3"/>
  <c r="P89" i="3"/>
  <c r="F80" i="3"/>
  <c r="E78" i="3"/>
  <c r="F52" i="3"/>
  <c r="E50" i="3"/>
  <c r="J24" i="3"/>
  <c r="E24" i="3"/>
  <c r="J55" i="3" s="1"/>
  <c r="J23" i="3"/>
  <c r="J21" i="3"/>
  <c r="E21" i="3"/>
  <c r="J82" i="3" s="1"/>
  <c r="J20" i="3"/>
  <c r="J18" i="3"/>
  <c r="E18" i="3"/>
  <c r="F55" i="3" s="1"/>
  <c r="J17" i="3"/>
  <c r="J15" i="3"/>
  <c r="E15" i="3"/>
  <c r="F82" i="3" s="1"/>
  <c r="J14" i="3"/>
  <c r="J12" i="3"/>
  <c r="J52" i="3"/>
  <c r="E7" i="3"/>
  <c r="E76" i="3"/>
  <c r="J37" i="2"/>
  <c r="J36" i="2"/>
  <c r="AY55" i="1" s="1"/>
  <c r="J35" i="2"/>
  <c r="AX55" i="1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0" i="2"/>
  <c r="BH110" i="2"/>
  <c r="BG110" i="2"/>
  <c r="BF110" i="2"/>
  <c r="T110" i="2"/>
  <c r="R110" i="2"/>
  <c r="P110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BI88" i="2"/>
  <c r="BH88" i="2"/>
  <c r="BG88" i="2"/>
  <c r="BF88" i="2"/>
  <c r="T88" i="2"/>
  <c r="R88" i="2"/>
  <c r="P88" i="2"/>
  <c r="BI80" i="2"/>
  <c r="BH80" i="2"/>
  <c r="BG80" i="2"/>
  <c r="BF80" i="2"/>
  <c r="T80" i="2"/>
  <c r="R80" i="2"/>
  <c r="P80" i="2"/>
  <c r="J76" i="2"/>
  <c r="F75" i="2"/>
  <c r="F73" i="2"/>
  <c r="E71" i="2"/>
  <c r="J55" i="2"/>
  <c r="F54" i="2"/>
  <c r="F52" i="2"/>
  <c r="E50" i="2"/>
  <c r="J21" i="2"/>
  <c r="E21" i="2"/>
  <c r="J54" i="2"/>
  <c r="J20" i="2"/>
  <c r="J18" i="2"/>
  <c r="E18" i="2"/>
  <c r="F55" i="2"/>
  <c r="J17" i="2"/>
  <c r="J12" i="2"/>
  <c r="J73" i="2"/>
  <c r="E7" i="2"/>
  <c r="E48" i="2" s="1"/>
  <c r="L50" i="1"/>
  <c r="AM50" i="1"/>
  <c r="AM49" i="1"/>
  <c r="L49" i="1"/>
  <c r="AM47" i="1"/>
  <c r="L47" i="1"/>
  <c r="L45" i="1"/>
  <c r="L44" i="1"/>
  <c r="J189" i="2"/>
  <c r="BK170" i="2"/>
  <c r="J146" i="2"/>
  <c r="BK137" i="2"/>
  <c r="BK116" i="2"/>
  <c r="BK221" i="2"/>
  <c r="BK206" i="2"/>
  <c r="J177" i="2"/>
  <c r="BK100" i="2"/>
  <c r="BK214" i="2"/>
  <c r="J205" i="2"/>
  <c r="J173" i="2"/>
  <c r="BK160" i="2"/>
  <c r="BK143" i="2"/>
  <c r="BK120" i="2"/>
  <c r="J96" i="2"/>
  <c r="J221" i="2"/>
  <c r="J210" i="2"/>
  <c r="BK207" i="2"/>
  <c r="J204" i="2"/>
  <c r="J186" i="2"/>
  <c r="BK176" i="2"/>
  <c r="J149" i="2"/>
  <c r="J139" i="2"/>
  <c r="BK128" i="2"/>
  <c r="J100" i="2"/>
  <c r="J149" i="3"/>
  <c r="BK113" i="3"/>
  <c r="BK183" i="3"/>
  <c r="BK162" i="3"/>
  <c r="J119" i="3"/>
  <c r="BK149" i="3"/>
  <c r="J106" i="3"/>
  <c r="J162" i="3"/>
  <c r="BK141" i="3"/>
  <c r="J113" i="3"/>
  <c r="J85" i="4"/>
  <c r="J87" i="4"/>
  <c r="BK85" i="4"/>
  <c r="J86" i="4"/>
  <c r="J82" i="5"/>
  <c r="F37" i="5"/>
  <c r="BD58" i="1"/>
  <c r="J88" i="6"/>
  <c r="J83" i="6"/>
  <c r="J89" i="6"/>
  <c r="BK84" i="6"/>
  <c r="BK80" i="6"/>
  <c r="J209" i="2"/>
  <c r="J178" i="2"/>
  <c r="BK167" i="2"/>
  <c r="J156" i="2"/>
  <c r="BK121" i="2"/>
  <c r="BK96" i="2"/>
  <c r="J214" i="2"/>
  <c r="BK182" i="2"/>
  <c r="J166" i="2"/>
  <c r="J120" i="2"/>
  <c r="J128" i="2"/>
  <c r="J110" i="2"/>
  <c r="AS54" i="1"/>
  <c r="BK200" i="2"/>
  <c r="BK177" i="2"/>
  <c r="BK153" i="2"/>
  <c r="J137" i="2"/>
  <c r="J121" i="2"/>
  <c r="BK80" i="2"/>
  <c r="J145" i="3"/>
  <c r="J89" i="3"/>
  <c r="BK168" i="3"/>
  <c r="J97" i="3"/>
  <c r="J102" i="3"/>
  <c r="BK175" i="3"/>
  <c r="BK145" i="3"/>
  <c r="BK124" i="3"/>
  <c r="BK89" i="4"/>
  <c r="J88" i="4"/>
  <c r="J90" i="4"/>
  <c r="J82" i="4"/>
  <c r="BK90" i="6"/>
  <c r="BK86" i="6"/>
  <c r="J80" i="6"/>
  <c r="BK87" i="6"/>
  <c r="J200" i="2"/>
  <c r="J176" i="2"/>
  <c r="BK166" i="2"/>
  <c r="J138" i="2"/>
  <c r="J124" i="2"/>
  <c r="BK104" i="2"/>
  <c r="J80" i="2"/>
  <c r="BK192" i="2"/>
  <c r="BK164" i="2"/>
  <c r="BK204" i="2"/>
  <c r="J192" i="2"/>
  <c r="J165" i="2"/>
  <c r="J153" i="2"/>
  <c r="J116" i="2"/>
  <c r="BK92" i="2"/>
  <c r="BK211" i="2"/>
  <c r="BK209" i="2"/>
  <c r="BK205" i="2"/>
  <c r="BK189" i="2"/>
  <c r="BK178" i="2"/>
  <c r="BK165" i="2"/>
  <c r="J143" i="2"/>
  <c r="BK136" i="2"/>
  <c r="J104" i="2"/>
  <c r="J157" i="3"/>
  <c r="BK106" i="3"/>
  <c r="BK179" i="3"/>
  <c r="J141" i="3"/>
  <c r="J168" i="3"/>
  <c r="BK119" i="3"/>
  <c r="J179" i="3"/>
  <c r="BK153" i="3"/>
  <c r="J130" i="3"/>
  <c r="BK89" i="3"/>
  <c r="BK90" i="4"/>
  <c r="BK86" i="4"/>
  <c r="BK88" i="4"/>
  <c r="F36" i="5"/>
  <c r="BC58" i="1" s="1"/>
  <c r="J85" i="6"/>
  <c r="J86" i="6"/>
  <c r="BK83" i="6"/>
  <c r="J207" i="2"/>
  <c r="BK179" i="2"/>
  <c r="BK173" i="2"/>
  <c r="J160" i="2"/>
  <c r="BK139" i="2"/>
  <c r="J136" i="2"/>
  <c r="BK110" i="2"/>
  <c r="J88" i="2"/>
  <c r="J211" i="2"/>
  <c r="BK186" i="2"/>
  <c r="J179" i="2"/>
  <c r="BK149" i="2"/>
  <c r="BK217" i="2"/>
  <c r="J208" i="2"/>
  <c r="BK196" i="2"/>
  <c r="J170" i="2"/>
  <c r="BK156" i="2"/>
  <c r="J132" i="2"/>
  <c r="BK124" i="2"/>
  <c r="BK88" i="2"/>
  <c r="J217" i="2"/>
  <c r="BK210" i="2"/>
  <c r="BK208" i="2"/>
  <c r="J206" i="2"/>
  <c r="J196" i="2"/>
  <c r="J182" i="2"/>
  <c r="J167" i="2"/>
  <c r="J164" i="2"/>
  <c r="BK146" i="2"/>
  <c r="BK138" i="2"/>
  <c r="BK132" i="2"/>
  <c r="J92" i="2"/>
  <c r="J153" i="3"/>
  <c r="BK130" i="3"/>
  <c r="BK97" i="3"/>
  <c r="BK172" i="3"/>
  <c r="J124" i="3"/>
  <c r="J175" i="3"/>
  <c r="J136" i="3"/>
  <c r="J183" i="3"/>
  <c r="J172" i="3"/>
  <c r="BK157" i="3"/>
  <c r="BK136" i="3"/>
  <c r="BK102" i="3"/>
  <c r="BK82" i="4"/>
  <c r="J89" i="4"/>
  <c r="BK87" i="4"/>
  <c r="BK84" i="4"/>
  <c r="J84" i="4"/>
  <c r="BK82" i="5"/>
  <c r="F35" i="5"/>
  <c r="BB58" i="1"/>
  <c r="BK89" i="6"/>
  <c r="BK88" i="6"/>
  <c r="J84" i="6"/>
  <c r="J90" i="6"/>
  <c r="BK85" i="6"/>
  <c r="J87" i="6"/>
  <c r="R79" i="2" l="1"/>
  <c r="P88" i="3"/>
  <c r="BK118" i="3"/>
  <c r="J118" i="3"/>
  <c r="J62" i="3" s="1"/>
  <c r="T118" i="3"/>
  <c r="P135" i="3"/>
  <c r="T167" i="3"/>
  <c r="R81" i="4"/>
  <c r="R80" i="4" s="1"/>
  <c r="BK79" i="6"/>
  <c r="J79" i="6"/>
  <c r="J59" i="6" s="1"/>
  <c r="P79" i="2"/>
  <c r="AU55" i="1" s="1"/>
  <c r="T88" i="3"/>
  <c r="P118" i="3"/>
  <c r="R135" i="3"/>
  <c r="P167" i="3"/>
  <c r="BK81" i="4"/>
  <c r="BK80" i="4" s="1"/>
  <c r="J80" i="4" s="1"/>
  <c r="T81" i="4"/>
  <c r="T80" i="4" s="1"/>
  <c r="R79" i="6"/>
  <c r="T79" i="2"/>
  <c r="R88" i="3"/>
  <c r="R118" i="3"/>
  <c r="T135" i="3"/>
  <c r="R167" i="3"/>
  <c r="P79" i="6"/>
  <c r="AU59" i="1" s="1"/>
  <c r="BK79" i="2"/>
  <c r="J79" i="2" s="1"/>
  <c r="BK88" i="3"/>
  <c r="J88" i="3"/>
  <c r="J61" i="3" s="1"/>
  <c r="BK135" i="3"/>
  <c r="J135" i="3" s="1"/>
  <c r="J63" i="3" s="1"/>
  <c r="BK167" i="3"/>
  <c r="J167" i="3"/>
  <c r="J65" i="3" s="1"/>
  <c r="P81" i="4"/>
  <c r="P80" i="4" s="1"/>
  <c r="AU57" i="1" s="1"/>
  <c r="T79" i="6"/>
  <c r="BK161" i="3"/>
  <c r="J161" i="3" s="1"/>
  <c r="J64" i="3" s="1"/>
  <c r="BK182" i="3"/>
  <c r="J182" i="3"/>
  <c r="J66" i="3" s="1"/>
  <c r="BK81" i="5"/>
  <c r="J81" i="5" s="1"/>
  <c r="J60" i="5" s="1"/>
  <c r="E48" i="6"/>
  <c r="F55" i="6"/>
  <c r="BE86" i="6"/>
  <c r="J73" i="6"/>
  <c r="J75" i="6"/>
  <c r="BE80" i="6"/>
  <c r="BE83" i="6"/>
  <c r="BE89" i="6"/>
  <c r="BE84" i="6"/>
  <c r="BE85" i="6"/>
  <c r="BE88" i="6"/>
  <c r="BE90" i="6"/>
  <c r="BE87" i="6"/>
  <c r="E48" i="5"/>
  <c r="F55" i="5"/>
  <c r="BE82" i="5"/>
  <c r="J54" i="5"/>
  <c r="J81" i="4"/>
  <c r="J60" i="4"/>
  <c r="J52" i="5"/>
  <c r="J74" i="4"/>
  <c r="BE89" i="4"/>
  <c r="J76" i="4"/>
  <c r="BE88" i="4"/>
  <c r="E48" i="4"/>
  <c r="F77" i="4"/>
  <c r="BE82" i="4"/>
  <c r="BE84" i="4"/>
  <c r="BE87" i="4"/>
  <c r="BE90" i="4"/>
  <c r="BE85" i="4"/>
  <c r="BE86" i="4"/>
  <c r="F54" i="3"/>
  <c r="J80" i="3"/>
  <c r="J83" i="3"/>
  <c r="BE89" i="3"/>
  <c r="BE97" i="3"/>
  <c r="BE106" i="3"/>
  <c r="BE124" i="3"/>
  <c r="BE145" i="3"/>
  <c r="BE149" i="3"/>
  <c r="BE168" i="3"/>
  <c r="BE172" i="3"/>
  <c r="BE179" i="3"/>
  <c r="BE183" i="3"/>
  <c r="E48" i="3"/>
  <c r="J54" i="3"/>
  <c r="F83" i="3"/>
  <c r="BE113" i="3"/>
  <c r="BE102" i="3"/>
  <c r="BE130" i="3"/>
  <c r="BE141" i="3"/>
  <c r="BE153" i="3"/>
  <c r="BE157" i="3"/>
  <c r="BE119" i="3"/>
  <c r="BE136" i="3"/>
  <c r="BE162" i="3"/>
  <c r="BE175" i="3"/>
  <c r="E69" i="2"/>
  <c r="J75" i="2"/>
  <c r="BE96" i="2"/>
  <c r="BE170" i="2"/>
  <c r="BE209" i="2"/>
  <c r="BE210" i="2"/>
  <c r="F76" i="2"/>
  <c r="BE100" i="2"/>
  <c r="BE116" i="2"/>
  <c r="BE136" i="2"/>
  <c r="BE137" i="2"/>
  <c r="BE138" i="2"/>
  <c r="BE146" i="2"/>
  <c r="BE166" i="2"/>
  <c r="BE176" i="2"/>
  <c r="BE178" i="2"/>
  <c r="BE179" i="2"/>
  <c r="BE186" i="2"/>
  <c r="BE205" i="2"/>
  <c r="BE206" i="2"/>
  <c r="J52" i="2"/>
  <c r="BE80" i="2"/>
  <c r="BE88" i="2"/>
  <c r="BE92" i="2"/>
  <c r="BE104" i="2"/>
  <c r="BE110" i="2"/>
  <c r="BE120" i="2"/>
  <c r="BE121" i="2"/>
  <c r="BE128" i="2"/>
  <c r="BE132" i="2"/>
  <c r="BE139" i="2"/>
  <c r="BE143" i="2"/>
  <c r="BE153" i="2"/>
  <c r="BE156" i="2"/>
  <c r="BE160" i="2"/>
  <c r="BE164" i="2"/>
  <c r="BE165" i="2"/>
  <c r="BE167" i="2"/>
  <c r="BE173" i="2"/>
  <c r="BE177" i="2"/>
  <c r="BE200" i="2"/>
  <c r="BE208" i="2"/>
  <c r="BE211" i="2"/>
  <c r="BE221" i="2"/>
  <c r="BE124" i="2"/>
  <c r="BE149" i="2"/>
  <c r="BE182" i="2"/>
  <c r="BE189" i="2"/>
  <c r="BE192" i="2"/>
  <c r="BE196" i="2"/>
  <c r="BE204" i="2"/>
  <c r="BE207" i="2"/>
  <c r="BE214" i="2"/>
  <c r="BE217" i="2"/>
  <c r="J34" i="2"/>
  <c r="AW55" i="1" s="1"/>
  <c r="J34" i="3"/>
  <c r="AW56" i="1" s="1"/>
  <c r="F34" i="4"/>
  <c r="BA57" i="1" s="1"/>
  <c r="F36" i="4"/>
  <c r="BC57" i="1" s="1"/>
  <c r="F34" i="6"/>
  <c r="BA59" i="1" s="1"/>
  <c r="F37" i="6"/>
  <c r="BD59" i="1" s="1"/>
  <c r="F37" i="2"/>
  <c r="BD55" i="1" s="1"/>
  <c r="F34" i="3"/>
  <c r="BA56" i="1" s="1"/>
  <c r="F36" i="3"/>
  <c r="BC56" i="1" s="1"/>
  <c r="J33" i="5"/>
  <c r="AV58" i="1"/>
  <c r="F36" i="6"/>
  <c r="BC59" i="1"/>
  <c r="F36" i="2"/>
  <c r="BC55" i="1"/>
  <c r="F35" i="2"/>
  <c r="BB55" i="1"/>
  <c r="F37" i="3"/>
  <c r="BD56" i="1"/>
  <c r="F35" i="4"/>
  <c r="BB57" i="1"/>
  <c r="J34" i="5"/>
  <c r="AW58" i="1"/>
  <c r="F35" i="6"/>
  <c r="BB59" i="1"/>
  <c r="F34" i="2"/>
  <c r="BA55" i="1"/>
  <c r="F35" i="3"/>
  <c r="BB56" i="1" s="1"/>
  <c r="J34" i="4"/>
  <c r="AW57" i="1" s="1"/>
  <c r="F37" i="4"/>
  <c r="BD57" i="1"/>
  <c r="J34" i="6"/>
  <c r="AW59" i="1" s="1"/>
  <c r="J30" i="4" l="1"/>
  <c r="J59" i="4"/>
  <c r="J30" i="2"/>
  <c r="J59" i="2"/>
  <c r="R87" i="3"/>
  <c r="R86" i="3" s="1"/>
  <c r="T87" i="3"/>
  <c r="T86" i="3" s="1"/>
  <c r="P87" i="3"/>
  <c r="P86" i="3" s="1"/>
  <c r="AU56" i="1" s="1"/>
  <c r="AU54" i="1" s="1"/>
  <c r="BK87" i="3"/>
  <c r="BK86" i="3" s="1"/>
  <c r="J86" i="3" s="1"/>
  <c r="J59" i="3" s="1"/>
  <c r="BK80" i="5"/>
  <c r="J80" i="5" s="1"/>
  <c r="J59" i="5" s="1"/>
  <c r="AG57" i="1"/>
  <c r="AG55" i="1"/>
  <c r="J30" i="6"/>
  <c r="AG59" i="1" s="1"/>
  <c r="AN59" i="1" s="1"/>
  <c r="J33" i="2"/>
  <c r="AV55" i="1" s="1"/>
  <c r="AT55" i="1" s="1"/>
  <c r="AN55" i="1" s="1"/>
  <c r="BA54" i="1"/>
  <c r="W30" i="1" s="1"/>
  <c r="J33" i="3"/>
  <c r="AV56" i="1" s="1"/>
  <c r="AT56" i="1" s="1"/>
  <c r="F33" i="4"/>
  <c r="AZ57" i="1"/>
  <c r="F33" i="5"/>
  <c r="AZ58" i="1" s="1"/>
  <c r="J33" i="6"/>
  <c r="AV59" i="1"/>
  <c r="AT59" i="1" s="1"/>
  <c r="BC54" i="1"/>
  <c r="W32" i="1"/>
  <c r="F33" i="2"/>
  <c r="AZ55" i="1"/>
  <c r="BB54" i="1"/>
  <c r="W31" i="1"/>
  <c r="F33" i="3"/>
  <c r="AZ56" i="1"/>
  <c r="J33" i="4"/>
  <c r="AV57" i="1"/>
  <c r="AT57" i="1" s="1"/>
  <c r="AN57" i="1" s="1"/>
  <c r="AT58" i="1"/>
  <c r="F33" i="6"/>
  <c r="AZ59" i="1" s="1"/>
  <c r="BD54" i="1"/>
  <c r="W33" i="1" s="1"/>
  <c r="J87" i="3" l="1"/>
  <c r="J60" i="3"/>
  <c r="J39" i="6"/>
  <c r="J39" i="4"/>
  <c r="J39" i="2"/>
  <c r="J30" i="3"/>
  <c r="AG56" i="1" s="1"/>
  <c r="J30" i="5"/>
  <c r="AG58" i="1" s="1"/>
  <c r="AY54" i="1"/>
  <c r="AW54" i="1"/>
  <c r="AK30" i="1"/>
  <c r="AX54" i="1"/>
  <c r="AZ54" i="1"/>
  <c r="W29" i="1" s="1"/>
  <c r="J39" i="3" l="1"/>
  <c r="J39" i="5"/>
  <c r="AN56" i="1"/>
  <c r="AN58" i="1"/>
  <c r="AV54" i="1"/>
  <c r="AK29" i="1"/>
  <c r="AG54" i="1"/>
  <c r="AK26" i="1"/>
  <c r="AK35" i="1" l="1"/>
  <c r="AT54" i="1"/>
  <c r="AN54" i="1" s="1"/>
</calcChain>
</file>

<file path=xl/sharedStrings.xml><?xml version="1.0" encoding="utf-8"?>
<sst xmlns="http://schemas.openxmlformats.org/spreadsheetml/2006/main" count="3449" uniqueCount="481">
  <si>
    <t>Export Komplet</t>
  </si>
  <si>
    <t>VZ</t>
  </si>
  <si>
    <t>2.0</t>
  </si>
  <si>
    <t>ZAMOK</t>
  </si>
  <si>
    <t>False</t>
  </si>
  <si>
    <t>{d5e456cd-8602-4789-aed0-c253abbee312}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</si>
  <si>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</si>
  <si>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</si>
  <si>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</si>
  <si>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</si>
  <si>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</si>
  <si>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</si>
  <si>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</si>
  <si>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</si>
  <si>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2022_8_17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</si>
  <si>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</si>
  <si>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</si>
  <si>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zpevněných ploch a kol. č. 15u v areálu SSM Hradec Králové</t>
  </si>
  <si>
    <t>KSO:</t>
  </si>
  <si>
    <t/>
  </si>
  <si>
    <t>CC-CZ:</t>
  </si>
  <si>
    <t>Místo:</t>
  </si>
  <si>
    <t>žst. Hradec Králové</t>
  </si>
  <si>
    <t>Datum:</t>
  </si>
  <si>
    <t>17. 8. 2022</t>
  </si>
  <si>
    <t>Zadavatel:</t>
  </si>
  <si>
    <t>IČ:</t>
  </si>
  <si>
    <t>Správa železnic, s.o.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</si>
  <si>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</si>
  <si>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</si>
  <si>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</si>
  <si>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</si>
  <si>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</si>
  <si>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</si>
  <si>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</si>
  <si>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ST Hradec Králové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</si>
  <si>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</si>
  <si>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</si>
  <si>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</si>
  <si>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</si>
  <si>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</si>
  <si>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</si>
  <si>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</si>
  <si>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</si>
  <si>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</si>
  <si>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</si>
  <si>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</si>
  <si>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</si>
  <si>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</si>
  <si>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</si>
  <si>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</si>
  <si>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</si>
  <si>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</si>
  <si>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</si>
  <si>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</si>
  <si>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</si>
  <si>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</si>
  <si>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</si>
  <si>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</si>
  <si>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</si>
  <si>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</si>
  <si>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</si>
  <si>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</si>
  <si>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</si>
  <si>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</si>
  <si>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</si>
  <si>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</si>
  <si>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</si>
  <si>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</si>
  <si>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</si>
  <si>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</si>
  <si>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</si>
  <si>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</si>
  <si>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</si>
  <si>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</si>
  <si>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</si>
  <si>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</si>
  <si>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</si>
  <si>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koleje č. 15u a zpevněné plochy</t>
  </si>
  <si>
    <t>STA</t>
  </si>
  <si>
    <t>1</t>
  </si>
  <si>
    <t>{a7365fc2-5806-4e0f-ba04-71365cc5246a}</t>
  </si>
  <si>
    <t>2</t>
  </si>
  <si>
    <t>SO 104</t>
  </si>
  <si>
    <t>Oprava zpevněných ploch</t>
  </si>
  <si>
    <t>{ab155e5f-c799-4379-8949-24fd2be0c28d}</t>
  </si>
  <si>
    <t>OBJ 1</t>
  </si>
  <si>
    <t>NEOCEŇOVAT - Materiál objednatele – dodávaný na místo stavby</t>
  </si>
  <si>
    <t>{a4e24269-2bfd-4d01-8002-e25caca48bca}</t>
  </si>
  <si>
    <t>OBJ 2</t>
  </si>
  <si>
    <t>NEOCEŇOVAT - Materiál objednatele - nedodávaný na místo stavby</t>
  </si>
  <si>
    <t>{043bf63b-5e21-48ab-ab9f-ef71009b4167}</t>
  </si>
  <si>
    <t>VON</t>
  </si>
  <si>
    <t>Vedlejší a ostatní náklady</t>
  </si>
  <si>
    <t>{2ebd0832-264d-4710-b761-f938c2e1203e}</t>
  </si>
  <si>
    <t>KRYCÍ LIST SOUPISU PRACÍ</t>
  </si>
  <si>
    <t>Objekt:</t>
  </si>
  <si>
    <t>SO 01 - Oprava koleje č. 15u a zpevněné plochy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</si>
  <si>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</si>
  <si>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</si>
  <si>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</si>
  <si>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</si>
  <si>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</si>
  <si>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</si>
  <si>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</si>
  <si>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</si>
  <si>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</si>
  <si>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</si>
  <si>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</si>
  <si>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</si>
  <si>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</si>
  <si>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</si>
  <si>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</si>
  <si>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</si>
  <si>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</si>
  <si>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</si>
  <si>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5905010010</t>
  </si>
  <si>
    <t>Odstranění nánosu nad horní plochou pražce</t>
  </si>
  <si>
    <t>m2</t>
  </si>
  <si>
    <t>Sborník UOŽI 01 2022</t>
  </si>
  <si>
    <t>4</t>
  </si>
  <si>
    <t>ROZPOCET</t>
  </si>
  <si>
    <t>VV</t>
  </si>
  <si>
    <t>68,1*5-3*2*1-2*3*1-2*3*1</t>
  </si>
  <si>
    <t>12,4*1</t>
  </si>
  <si>
    <t>24,4*3,5</t>
  </si>
  <si>
    <t>8,7*1</t>
  </si>
  <si>
    <t>Součet</t>
  </si>
  <si>
    <t>5913070010</t>
  </si>
  <si>
    <t>Demontáž betonové přejezdové konstrukce část vnější a vnitřní bez závěrných zídek</t>
  </si>
  <si>
    <t>m</t>
  </si>
  <si>
    <t>dle ZD; vyzískané betonové panely se uloží v areálu SSM</t>
  </si>
  <si>
    <t>22,5</t>
  </si>
  <si>
    <t>3</t>
  </si>
  <si>
    <t>5913070020</t>
  </si>
  <si>
    <t>Demontáž betonové přejezdové konstrukce část vnitřní</t>
  </si>
  <si>
    <t>6</t>
  </si>
  <si>
    <t>8,7+12,4+6+6+6</t>
  </si>
  <si>
    <t>5913235020</t>
  </si>
  <si>
    <t>Dělení AB komunikace řezáním hloubky do 20 cm</t>
  </si>
  <si>
    <t>8</t>
  </si>
  <si>
    <t>dle ZD;  betonové nájezdy u haly</t>
  </si>
  <si>
    <t>3*4,1</t>
  </si>
  <si>
    <t>5</t>
  </si>
  <si>
    <t>5913240020</t>
  </si>
  <si>
    <t>Odstranění AB komunikace odtěžením nebo frézováním hloubky do 20 cm</t>
  </si>
  <si>
    <t>10</t>
  </si>
  <si>
    <t>3*4,1*0,5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</si>
  <si>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</si>
  <si>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</si>
  <si>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t</t>
  </si>
  <si>
    <t>12</t>
  </si>
  <si>
    <t>dle ZD; odvoz  nánosu a betonu z přejezdů,</t>
  </si>
  <si>
    <t>453,8*0,15*1,5</t>
  </si>
  <si>
    <t>3*4,1*0,5*0,15*2,2</t>
  </si>
  <si>
    <t>18,6*0,6*0,15*2,2+22,5*0,6*0,15*2,2</t>
  </si>
  <si>
    <t>7</t>
  </si>
  <si>
    <t>9909000100</t>
  </si>
  <si>
    <t>Poplatek za uložení suti nebo hmot na oficiální skládku</t>
  </si>
  <si>
    <t>14</t>
  </si>
  <si>
    <t>uložení suti a hmot na skládku</t>
  </si>
  <si>
    <t>5907050130</t>
  </si>
  <si>
    <t>Dělení kolejnic kyslíkem soustavy A</t>
  </si>
  <si>
    <t>kus</t>
  </si>
  <si>
    <t>16</t>
  </si>
  <si>
    <t>ZAOKR.NAHORU(130/25;1)*2+2</t>
  </si>
  <si>
    <t>9</t>
  </si>
  <si>
    <t>5906140045</t>
  </si>
  <si>
    <t>Demontáž kolejového roštu koleje v ose koleje pražce dřevěné tvar A</t>
  </si>
  <si>
    <t>km</t>
  </si>
  <si>
    <t>18</t>
  </si>
  <si>
    <t>5999005030</t>
  </si>
  <si>
    <t>Třídění kolejnic</t>
  </si>
  <si>
    <t>24</t>
  </si>
  <si>
    <t>130*2*0,044</t>
  </si>
  <si>
    <t>11</t>
  </si>
  <si>
    <t>5905050055</t>
  </si>
  <si>
    <t>Souvislá výměna KL se snesením KR koleje pražce betonové</t>
  </si>
  <si>
    <t>26</t>
  </si>
  <si>
    <t xml:space="preserve">dle ZD;  15 cm pod pražec;  </t>
  </si>
  <si>
    <t>0,130</t>
  </si>
  <si>
    <t>28</t>
  </si>
  <si>
    <t>odvoz suti na skládku, 50% bude použito na úpravu ploch</t>
  </si>
  <si>
    <t>0,130*1000*3,4*0,35*1,808*0,5</t>
  </si>
  <si>
    <t>13</t>
  </si>
  <si>
    <t>30</t>
  </si>
  <si>
    <t>poplatek za uložení výzisku na skládku</t>
  </si>
  <si>
    <t>5906130345</t>
  </si>
  <si>
    <t>Montáž kolejového roštu v ose koleje pražce betonové vystrojené tvar S49, 49E1</t>
  </si>
  <si>
    <t>32</t>
  </si>
  <si>
    <t>5914150020</t>
  </si>
  <si>
    <t>Montáž zarážedla kolejnicového</t>
  </si>
  <si>
    <t>34</t>
  </si>
  <si>
    <t>5912035020</t>
  </si>
  <si>
    <t>Montáž návěstidla označníku - Posun zakázán</t>
  </si>
  <si>
    <t>36</t>
  </si>
  <si>
    <t>17</t>
  </si>
  <si>
    <t>5905025110</t>
  </si>
  <si>
    <t>Doplnění stezky štěrkodrtí souvislé</t>
  </si>
  <si>
    <t>m3</t>
  </si>
  <si>
    <t>40</t>
  </si>
  <si>
    <t>dle ZD; mezi kolejnicí a zpevněnou plochou tl. 0,2 m</t>
  </si>
  <si>
    <t>((7+13,8+13,6+21,4)*2,5+(24,4+7+13,8+13,6+21,4+24,4)*1)*0,2</t>
  </si>
  <si>
    <t>M</t>
  </si>
  <si>
    <t>5955101000</t>
  </si>
  <si>
    <t>Kamenivo drcené štěrk frakce 31,5/63 třídy BI</t>
  </si>
  <si>
    <t>256</t>
  </si>
  <si>
    <t>64</t>
  </si>
  <si>
    <t>42</t>
  </si>
  <si>
    <t>0,130*1000*3,4*0,35*2,035</t>
  </si>
  <si>
    <t>19</t>
  </si>
  <si>
    <t>5955101012</t>
  </si>
  <si>
    <t>Kamenivo drcené štěrk frakce 16/32</t>
  </si>
  <si>
    <t>44</t>
  </si>
  <si>
    <t>48,82*1,85</t>
  </si>
  <si>
    <t>20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</si>
  <si>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</si>
  <si>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</si>
  <si>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46</t>
  </si>
  <si>
    <t>přeprava štěrku a drti z lomu Zárubka</t>
  </si>
  <si>
    <t>314,815+90,317</t>
  </si>
  <si>
    <t>5910020030</t>
  </si>
  <si>
    <t>Svařování kolejnic termitem plný předehřev standardní spára svar sériový tv. S49</t>
  </si>
  <si>
    <t>48</t>
  </si>
  <si>
    <t>14"ZAOKR.NAHORU(130/23;1)*2+2</t>
  </si>
  <si>
    <t>22</t>
  </si>
  <si>
    <t>9902900200</t>
  </si>
  <si>
    <t>Naložení objemnějšího kusového materiálu, vybouraných hmot</t>
  </si>
  <si>
    <t>50</t>
  </si>
  <si>
    <t>15,84" ZAOKR.NAHORU(130*1,52;1)*0,08</t>
  </si>
  <si>
    <t>0,291*205 "naložení pražců SB5 v žst. Smiřice</t>
  </si>
  <si>
    <t>23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</si>
  <si>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</si>
  <si>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</si>
  <si>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52</t>
  </si>
  <si>
    <t xml:space="preserve">15,840" odvoz vyzískaných dřev. pražců na skládku  </t>
  </si>
  <si>
    <t>0,291*205"doboz pražců SB 5 ze žst. Smiřice</t>
  </si>
  <si>
    <t>9909000300</t>
  </si>
  <si>
    <t>Poplatek za likvidaci dřevěných kolejnicových podpor</t>
  </si>
  <si>
    <t>54</t>
  </si>
  <si>
    <t>25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</si>
  <si>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</si>
  <si>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</si>
  <si>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58</t>
  </si>
  <si>
    <t>9909000400</t>
  </si>
  <si>
    <t>Poplatek za likvidaci plastových součástí</t>
  </si>
  <si>
    <t>60</t>
  </si>
  <si>
    <t>27</t>
  </si>
  <si>
    <t>5913220020</t>
  </si>
  <si>
    <t>Montáž kolejnicových dílů přejezdu ochranná kolejnice</t>
  </si>
  <si>
    <t>62</t>
  </si>
  <si>
    <t xml:space="preserve">(3*4,1+12,4+30,8)*2"dle ZD - zaklopená kolejnice z výzisku tv. A;  </t>
  </si>
  <si>
    <t>5913220040</t>
  </si>
  <si>
    <t>Montáž kolejnicových dílů přejezdu náběhový klín</t>
  </si>
  <si>
    <t>5*2</t>
  </si>
  <si>
    <t>29</t>
  </si>
  <si>
    <t>5963134010</t>
  </si>
  <si>
    <t>Náběhový klín ocelový</t>
  </si>
  <si>
    <t>66</t>
  </si>
  <si>
    <t>5913285210</t>
  </si>
  <si>
    <t>Montáž dílů komunikace obrubníku uložení v betonu</t>
  </si>
  <si>
    <t>70</t>
  </si>
  <si>
    <t>31</t>
  </si>
  <si>
    <t>5964159000</t>
  </si>
  <si>
    <t>Obrubník krajový</t>
  </si>
  <si>
    <t>72</t>
  </si>
  <si>
    <t>5964161005</t>
  </si>
  <si>
    <t>Beton lehce zhutnitelný C 16/20;X0 F5 2 200 2 662</t>
  </si>
  <si>
    <t>74</t>
  </si>
  <si>
    <t>33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</si>
  <si>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</si>
  <si>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</si>
  <si>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76</t>
  </si>
  <si>
    <t>21*0,059+1,68*2,2</t>
  </si>
  <si>
    <t>5913250020</t>
  </si>
  <si>
    <t>Zřízení konstrukce vozovky asfaltobetonové dle vzorového listu Ž těžké - podkladní, ložní a obrusná vrstva tloušťky do 25 cm</t>
  </si>
  <si>
    <t>78</t>
  </si>
  <si>
    <t>(4,1+4,1+4,1+12,4+30,8)*1,3"mezi kolejnicemi</t>
  </si>
  <si>
    <t>6*4,1*1+12,4*1+30,8*1+18,6*1+12,4*1+12,4*1" vně koleje</t>
  </si>
  <si>
    <t>35</t>
  </si>
  <si>
    <t>5963146020</t>
  </si>
  <si>
    <t>Asfaltový beton ACP 16S 50/70 středněznný-podkladní vrstva</t>
  </si>
  <si>
    <t>80</t>
  </si>
  <si>
    <t>183,35*0,12*2,5</t>
  </si>
  <si>
    <t>5963146000</t>
  </si>
  <si>
    <t>Asfaltový beton ACO 11S 50/70 střednězrnný-obrusná vrstva</t>
  </si>
  <si>
    <t>82</t>
  </si>
  <si>
    <t>183,35*0,05*2,5</t>
  </si>
  <si>
    <t>37</t>
  </si>
  <si>
    <t>84</t>
  </si>
  <si>
    <t>doprava asfaltového betonu z obalovny HK</t>
  </si>
  <si>
    <t>55,005+22,919</t>
  </si>
  <si>
    <t>38</t>
  </si>
  <si>
    <t>919112223R</t>
  </si>
  <si>
    <t>Řezání spár pro vytvoření komůrky š 15 mm hl 30 mm pro těsnící zálivku v živičném krytu</t>
  </si>
  <si>
    <t>86</t>
  </si>
  <si>
    <t>v přejezdech u kolejnic</t>
  </si>
  <si>
    <t>2*4,1+2*4,1+2*4,1+12,4+30,8+18,6+12,4+12,4</t>
  </si>
  <si>
    <t>39</t>
  </si>
  <si>
    <t>919121122R</t>
  </si>
  <si>
    <t>Těsnění spár zálivkou za studena pro komůrky š 15 mm hl 30 mm s těsnicím profilem</t>
  </si>
  <si>
    <t>88</t>
  </si>
  <si>
    <t>5964175005</t>
  </si>
  <si>
    <t>Zarážedlo kolejové tvaru S49</t>
  </si>
  <si>
    <t>90</t>
  </si>
  <si>
    <t>41</t>
  </si>
  <si>
    <t>R1</t>
  </si>
  <si>
    <t>Nárazník železniční</t>
  </si>
  <si>
    <t>92</t>
  </si>
  <si>
    <t>5956101000</t>
  </si>
  <si>
    <t>Pražec dřevěný příčný nevystrojený dub 2600x260x160 mm</t>
  </si>
  <si>
    <t>94</t>
  </si>
  <si>
    <t>43</t>
  </si>
  <si>
    <t>5962101035</t>
  </si>
  <si>
    <t>Návěstidlo reflexní posun zakázán</t>
  </si>
  <si>
    <t>96</t>
  </si>
  <si>
    <t>5958134075</t>
  </si>
  <si>
    <t>Součásti upevňovací vrtule R1(145)</t>
  </si>
  <si>
    <t>98</t>
  </si>
  <si>
    <t>45</t>
  </si>
  <si>
    <t>5958134040</t>
  </si>
  <si>
    <t>Součásti upevňovací kroužek pružný dvojitý Fe 6</t>
  </si>
  <si>
    <t>100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</si>
  <si>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</si>
  <si>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</si>
  <si>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102</t>
  </si>
  <si>
    <t>47</t>
  </si>
  <si>
    <t>5915010010</t>
  </si>
  <si>
    <t>Těžení zeminy nebo horniny železničního spodku v hornině třídy těžitelnosti I skupiny 1</t>
  </si>
  <si>
    <t>104</t>
  </si>
  <si>
    <t>580*0,05"dle ZD, plocha v areálu 580 m2 tl. 0,05 m</t>
  </si>
  <si>
    <t>106</t>
  </si>
  <si>
    <t>29*1,5" odvoz výzisku na skládku</t>
  </si>
  <si>
    <t>49</t>
  </si>
  <si>
    <t>108</t>
  </si>
  <si>
    <t>43,5</t>
  </si>
  <si>
    <t>5914075010</t>
  </si>
  <si>
    <t>Zřízení konstrukční vrstvy pražcového podloží bez geomateriálu tl. 0,15 m</t>
  </si>
  <si>
    <t>110</t>
  </si>
  <si>
    <t>580"dle ZD, úprava plochy v areálu z výzisku 580 m2 tl. 0,15 m, materilá z výzisku ŠL</t>
  </si>
  <si>
    <t>SO 104 - Oprava zpevněných ploch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</si>
  <si>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</si>
  <si>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</si>
  <si>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</si>
  <si>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</si>
  <si>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</si>
  <si>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</si>
  <si>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</si>
  <si>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</si>
  <si>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</si>
  <si>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</si>
  <si>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122251106</t>
  </si>
  <si>
    <t>Odkopávky a prokopávky nezapažené strojně v hornině třídy těžitelnosti I skupiny 3 přes 1 000 do 5 000 m3</t>
  </si>
  <si>
    <t>CS ÚRS 2022 02</t>
  </si>
  <si>
    <t>Online PSC</t>
  </si>
  <si>
    <t>https://podminky.urs.cz/item/CS_URS_2022_02/122251106</t>
  </si>
  <si>
    <t>"Plocha asfaltu" 2000*0,45</t>
  </si>
  <si>
    <t>"pod obrubami" 276*0,4*0,45</t>
  </si>
  <si>
    <t>"SANACE"</t>
  </si>
  <si>
    <t>"Plocha asfaltu" 2000*0,2</t>
  </si>
  <si>
    <t>"pod obrubami" 276*0,4*0,2</t>
  </si>
  <si>
    <t>162751117</t>
  </si>
  <si>
    <t>Vodorovné přemístění přes 9 000 do 10000 m výkopku/sypaniny z horniny třídy těžitelnosti I skupiny 1 až 3</t>
  </si>
  <si>
    <t>https://podminky.urs.cz/item/CS_URS_2022_02/162751117</t>
  </si>
  <si>
    <t>"odstranění stávající konstrukce ze zeminy se štěrkem+Sanace" 1371,76</t>
  </si>
  <si>
    <t>"nános na kolejích" 13</t>
  </si>
  <si>
    <t>162751119</t>
  </si>
  <si>
    <t>Příplatek k vodorovnému přemístění výkopku/sypaniny z horniny třídy těžitelnosti I skupiny 1 až 3 ZKD 1000 m přes 10000 m</t>
  </si>
  <si>
    <t>https://podminky.urs.cz/item/CS_URS_2022_02/162751119</t>
  </si>
  <si>
    <t>1384,760*5 "Přepočtené koeficientem množství</t>
  </si>
  <si>
    <t>171201221</t>
  </si>
  <si>
    <t>Poplatek za uložení na skládce (skládkovné) zeminy a kamení kód odpadu 17 05 04</t>
  </si>
  <si>
    <t>https://podminky.urs.cz/item/CS_URS_2022_02/171201221</t>
  </si>
  <si>
    <t>"odstranění stávající konstrukce ze zeminy se štěrkem+sanace" 1371,76</t>
  </si>
  <si>
    <t>1384,76*1,8 "Přepočtené koeficientem množství</t>
  </si>
  <si>
    <t>181152302</t>
  </si>
  <si>
    <t>Úprava pláně pro silnice a dálnice v zářezech se zhutněním</t>
  </si>
  <si>
    <t>https://podminky.urs.cz/item/CS_URS_2022_02/181152302</t>
  </si>
  <si>
    <t>"Plocha asfaltu" 2000</t>
  </si>
  <si>
    <t>"pod obrubami" 276*0,4</t>
  </si>
  <si>
    <t>Zakládání</t>
  </si>
  <si>
    <t>213141113</t>
  </si>
  <si>
    <t>Zřízení vrstvy z geotextilie v rovině nebo ve sklonu do 1:5 š do 8,5 m</t>
  </si>
  <si>
    <t>https://podminky.urs.cz/item/CS_URS_2022_02/213141113</t>
  </si>
  <si>
    <t>69311068</t>
  </si>
  <si>
    <t>geotextilie netkaná separační, ochranná, filtrační, drenážní PP 300g/m2</t>
  </si>
  <si>
    <t>"pod obrubami"276*0,4</t>
  </si>
  <si>
    <t>2110,4*1,1 "Přepočtené koeficientem množství</t>
  </si>
  <si>
    <t>291111111</t>
  </si>
  <si>
    <t>Podklad pro zpevněné plochy z kameniva drceného 0 až 63 mm</t>
  </si>
  <si>
    <t>https://podminky.urs.cz/item/CS_URS_2022_02/291111111</t>
  </si>
  <si>
    <t>Komunikace pozemní</t>
  </si>
  <si>
    <t>564861111</t>
  </si>
  <si>
    <t>Podklad ze štěrkodrtě ŠD tl 200 mm</t>
  </si>
  <si>
    <t>https://podminky.urs.cz/item/CS_URS_2022_02/564861111</t>
  </si>
  <si>
    <t>565155121</t>
  </si>
  <si>
    <t>Asfaltový beton vrstva podkladní ACP 16 (obalované kamenivo OKS) tl 70 mm š přes 3 m</t>
  </si>
  <si>
    <t>https://podminky.urs.cz/item/CS_URS_2022_02/565155121</t>
  </si>
  <si>
    <t>567122113</t>
  </si>
  <si>
    <t>Podklad ze směsi stmelené cementem SC C 8/10 (KSC I) tl 140 mm</t>
  </si>
  <si>
    <t>https://podminky.urs.cz/item/CS_URS_2022_02/567122113</t>
  </si>
  <si>
    <t>573111112</t>
  </si>
  <si>
    <t>Postřik živičný infiltrační s posypem z asfaltu množství 1 kg/m2</t>
  </si>
  <si>
    <t>https://podminky.urs.cz/item/CS_URS_2022_02/573111112</t>
  </si>
  <si>
    <t>573211109</t>
  </si>
  <si>
    <t>Postřik živičný spojovací z asfaltu v množství 0,50 kg/m2</t>
  </si>
  <si>
    <t>https://podminky.urs.cz/item/CS_URS_2022_02/573211109</t>
  </si>
  <si>
    <t>577134121</t>
  </si>
  <si>
    <t>Asfaltový beton vrstva obrusná ACO 11 (ABS) tř. I tl 40 mm š přes 3 m z nemodifikovaného asfaltu</t>
  </si>
  <si>
    <t>https://podminky.urs.cz/item/CS_URS_2022_02/577134121</t>
  </si>
  <si>
    <t>Úpravy povrchů, podlahy a osazování výplní</t>
  </si>
  <si>
    <t>637121112</t>
  </si>
  <si>
    <t>Okapový chodník z kačírku tl 150 mm s udusáním</t>
  </si>
  <si>
    <t>https://podminky.urs.cz/item/CS_URS_2022_02/637121112</t>
  </si>
  <si>
    <t>"Okapový chodníček" 286,774</t>
  </si>
  <si>
    <t>"podél kolejnic" (170-2*12)*0,51</t>
  </si>
  <si>
    <t>Ostatní konstrukce a práce, bourání</t>
  </si>
  <si>
    <t>916231213</t>
  </si>
  <si>
    <t>Osazení chodníkového obrubníku betonového stojatého s boční opěrou do lože z betonu prostého</t>
  </si>
  <si>
    <t>https://podminky.urs.cz/item/CS_URS_2022_02/916231213</t>
  </si>
  <si>
    <t>276</t>
  </si>
  <si>
    <t>59217017</t>
  </si>
  <si>
    <t>obrubník betonový chodníkový 1000x100x250mm</t>
  </si>
  <si>
    <t>276*1,1 "Přepočtené koeficientem množství</t>
  </si>
  <si>
    <t>916991121</t>
  </si>
  <si>
    <t>Lože pod obrubníky, krajníky nebo obruby z dlažebních kostek z betonu prostého</t>
  </si>
  <si>
    <t>https://podminky.urs.cz/item/CS_URS_2022_02/916991121</t>
  </si>
  <si>
    <t>276*0,4*0,1</t>
  </si>
  <si>
    <t>5905010010R</t>
  </si>
  <si>
    <t>Odstranění nánosu výšky do 150 mm nad horní plochou pražců, odkopáním</t>
  </si>
  <si>
    <t>"Mezi kolejnicemi a vozovkou" 170*0,51</t>
  </si>
  <si>
    <t>998</t>
  </si>
  <si>
    <t>Přesun hmot</t>
  </si>
  <si>
    <t>998225111</t>
  </si>
  <si>
    <t>Přesun hmot pro pozemní komunikace s krytem z kamene, monolitickým betonovým nebo živičným</t>
  </si>
  <si>
    <t>https://podminky.urs.cz/item/CS_URS_2022_02/998225111</t>
  </si>
  <si>
    <t>OBJ 1 - NEOCEŇOVAT - Materiál objednatele – dodávaný na místo stavby</t>
  </si>
  <si>
    <t>D1 - SO 01</t>
  </si>
  <si>
    <t>D1</t>
  </si>
  <si>
    <t>5957201010</t>
  </si>
  <si>
    <t>Kolejnice užité tv. S49</t>
  </si>
  <si>
    <t>zásoby ST</t>
  </si>
  <si>
    <t>125*2</t>
  </si>
  <si>
    <t>5958134041</t>
  </si>
  <si>
    <t>Součásti upevňovací šroub svěrkový T5</t>
  </si>
  <si>
    <t>5958134115</t>
  </si>
  <si>
    <t>Součásti upevňovací matice M24</t>
  </si>
  <si>
    <t>5958134140</t>
  </si>
  <si>
    <t>Součásti upevňovací vložka M</t>
  </si>
  <si>
    <t>5958231045</t>
  </si>
  <si>
    <t>Svěrka užitá T5</t>
  </si>
  <si>
    <t>5958231050</t>
  </si>
  <si>
    <t>Svěrka užitá T6</t>
  </si>
  <si>
    <t>5958158000</t>
  </si>
  <si>
    <t>Podložka pryžová pod patu kolejnice S49  183/126/5</t>
  </si>
  <si>
    <t>OBJ 2 - NEOCEŇOVAT - Materiál objednatele - nedodávaný na místo stavby</t>
  </si>
  <si>
    <t>5956213035</t>
  </si>
  <si>
    <t>Pražec betonový příčný vystrojený  užitý SB5</t>
  </si>
  <si>
    <t>-29310230</t>
  </si>
  <si>
    <t>VON - Vedlejší a ostatní náklady</t>
  </si>
  <si>
    <t>9903200100</t>
  </si>
  <si>
    <t>Přeprava mechanizace na místo prováděných prací o hmotnosti přes 12 t přes 50 do 100 km</t>
  </si>
  <si>
    <t>1024</t>
  </si>
  <si>
    <t>3"rypadlo</t>
  </si>
  <si>
    <t>9903200200</t>
  </si>
  <si>
    <t>Přeprava mechanizace na místo prováděných prací o hmotnosti přes 12 t do 200 km</t>
  </si>
  <si>
    <t>021201001</t>
  </si>
  <si>
    <t>Průzkumné práce pro opravy Průzkum výskytu škodlivin kontaminace kameniva ropnými látkami</t>
  </si>
  <si>
    <t>%</t>
  </si>
  <si>
    <t>022101011</t>
  </si>
  <si>
    <t>Geodetické práce</t>
  </si>
  <si>
    <t>023121001</t>
  </si>
  <si>
    <t>Projektové práce Projektová dokumentace - přípravné práce Zjednodušený projekt opravy koleje a plochy ST HK</t>
  </si>
  <si>
    <t>023131001</t>
  </si>
  <si>
    <t>Projektové práce Dokumentace skutečného provedení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</si>
  <si>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</si>
  <si>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</si>
  <si>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024101401</t>
  </si>
  <si>
    <t>Inženýrská činnost koordinační a kompletační činnost</t>
  </si>
  <si>
    <t>011101001</t>
  </si>
  <si>
    <t>Finanční náklady pojistné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</si>
</sst>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564861111" TargetMode="External"/><Relationship Id="rId13" Type="http://schemas.openxmlformats.org/officeDocument/2006/relationships/hyperlink" Target="https://podminky.urs.cz/item/CS_URS_2022_02/577134121" TargetMode="External"/><Relationship Id="rId1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2/162751119" TargetMode="External"/><Relationship Id="rId7" Type="http://schemas.openxmlformats.org/officeDocument/2006/relationships/hyperlink" Target="https://podminky.urs.cz/item/CS_URS_2022_02/291111111" TargetMode="External"/><Relationship Id="rId12" Type="http://schemas.openxmlformats.org/officeDocument/2006/relationships/hyperlink" Target="https://podminky.urs.cz/item/CS_URS_2022_02/573211109" TargetMode="External"/><Relationship Id="rId17" Type="http://schemas.openxmlformats.org/officeDocument/2006/relationships/hyperlink" Target="https://podminky.urs.cz/item/CS_URS_2022_02/998225111" TargetMode="External"/><Relationship Id="rId2" Type="http://schemas.openxmlformats.org/officeDocument/2006/relationships/hyperlink" Target="https://podminky.urs.cz/item/CS_URS_2022_02/162751117" TargetMode="External"/><Relationship Id="rId16" Type="http://schemas.openxmlformats.org/officeDocument/2006/relationships/hyperlink" Target="https://podminky.urs.cz/item/CS_URS_2022_02/916991121" TargetMode="External"/><Relationship Id="rId1" Type="http://schemas.openxmlformats.org/officeDocument/2006/relationships/hyperlink" Target="https://podminky.urs.cz/item/CS_URS_2022_02/122251106" TargetMode="External"/><Relationship Id="rId6" Type="http://schemas.openxmlformats.org/officeDocument/2006/relationships/hyperlink" Target="https://podminky.urs.cz/item/CS_URS_2022_02/213141113" TargetMode="External"/><Relationship Id="rId11" Type="http://schemas.openxmlformats.org/officeDocument/2006/relationships/hyperlink" Target="https://podminky.urs.cz/item/CS_URS_2022_02/573111112" TargetMode="External"/><Relationship Id="rId5" Type="http://schemas.openxmlformats.org/officeDocument/2006/relationships/hyperlink" Target="https://podminky.urs.cz/item/CS_URS_2022_02/181152302" TargetMode="External"/><Relationship Id="rId15" Type="http://schemas.openxmlformats.org/officeDocument/2006/relationships/hyperlink" Target="https://podminky.urs.cz/item/CS_URS_2022_02/916231213" TargetMode="External"/><Relationship Id="rId10" Type="http://schemas.openxmlformats.org/officeDocument/2006/relationships/hyperlink" Target="https://podminky.urs.cz/item/CS_URS_2022_02/567122113" TargetMode="External"/><Relationship Id="rId4" Type="http://schemas.openxmlformats.org/officeDocument/2006/relationships/hyperlink" Target="https://podminky.urs.cz/item/CS_URS_2022_02/171201221" TargetMode="External"/><Relationship Id="rId9" Type="http://schemas.openxmlformats.org/officeDocument/2006/relationships/hyperlink" Target="https://podminky.urs.cz/item/CS_URS_2022_02/565155121" TargetMode="External"/><Relationship Id="rId14" Type="http://schemas.openxmlformats.org/officeDocument/2006/relationships/hyperlink" Target="https://podminky.urs.cz/item/CS_URS_2022_02/63712111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topLeftCell="A19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2"/>
      <c r="AQ5" s="22"/>
      <c r="AR5" s="20"/>
      <c r="BE5" s="268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2"/>
      <c r="AQ6" s="22"/>
      <c r="AR6" s="20"/>
      <c r="BE6" s="26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69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69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9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69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269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9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69"/>
      <c r="BS13" s="17" t="s">
        <v>6</v>
      </c>
    </row>
    <row r="14" spans="1:74">
      <c r="B14" s="21"/>
      <c r="C14" s="22"/>
      <c r="D14" s="22"/>
      <c r="E14" s="274" t="s">
        <v>30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69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9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69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269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9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69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69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9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9"/>
    </row>
    <row r="23" spans="1:71" s="1" customFormat="1" ht="47.25" customHeight="1">
      <c r="B23" s="21"/>
      <c r="C23" s="22"/>
      <c r="D23" s="22"/>
      <c r="E23" s="276" t="s">
        <v>37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2"/>
      <c r="AP23" s="22"/>
      <c r="AQ23" s="22"/>
      <c r="AR23" s="20"/>
      <c r="BE23" s="269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9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9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7">
        <f>ROUND(AG54,2)</f>
        <v>0</v>
      </c>
      <c r="AL26" s="278"/>
      <c r="AM26" s="278"/>
      <c r="AN26" s="278"/>
      <c r="AO26" s="278"/>
      <c r="AP26" s="36"/>
      <c r="AQ26" s="36"/>
      <c r="AR26" s="39"/>
      <c r="BE26" s="269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9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9" t="s">
        <v>39</v>
      </c>
      <c r="M28" s="279"/>
      <c r="N28" s="279"/>
      <c r="O28" s="279"/>
      <c r="P28" s="279"/>
      <c r="Q28" s="36"/>
      <c r="R28" s="36"/>
      <c r="S28" s="36"/>
      <c r="T28" s="36"/>
      <c r="U28" s="36"/>
      <c r="V28" s="36"/>
      <c r="W28" s="279" t="s">
        <v>40</v>
      </c>
      <c r="X28" s="279"/>
      <c r="Y28" s="279"/>
      <c r="Z28" s="279"/>
      <c r="AA28" s="279"/>
      <c r="AB28" s="279"/>
      <c r="AC28" s="279"/>
      <c r="AD28" s="279"/>
      <c r="AE28" s="279"/>
      <c r="AF28" s="36"/>
      <c r="AG28" s="36"/>
      <c r="AH28" s="36"/>
      <c r="AI28" s="36"/>
      <c r="AJ28" s="36"/>
      <c r="AK28" s="279" t="s">
        <v>41</v>
      </c>
      <c r="AL28" s="279"/>
      <c r="AM28" s="279"/>
      <c r="AN28" s="279"/>
      <c r="AO28" s="279"/>
      <c r="AP28" s="36"/>
      <c r="AQ28" s="36"/>
      <c r="AR28" s="39"/>
      <c r="BE28" s="269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82">
        <v>0.21</v>
      </c>
      <c r="M29" s="281"/>
      <c r="N29" s="281"/>
      <c r="O29" s="281"/>
      <c r="P29" s="281"/>
      <c r="Q29" s="41"/>
      <c r="R29" s="41"/>
      <c r="S29" s="41"/>
      <c r="T29" s="41"/>
      <c r="U29" s="41"/>
      <c r="V29" s="41"/>
      <c r="W29" s="280">
        <f>ROUND(AZ54, 2)</f>
        <v>0</v>
      </c>
      <c r="X29" s="281"/>
      <c r="Y29" s="281"/>
      <c r="Z29" s="281"/>
      <c r="AA29" s="281"/>
      <c r="AB29" s="281"/>
      <c r="AC29" s="281"/>
      <c r="AD29" s="281"/>
      <c r="AE29" s="281"/>
      <c r="AF29" s="41"/>
      <c r="AG29" s="41"/>
      <c r="AH29" s="41"/>
      <c r="AI29" s="41"/>
      <c r="AJ29" s="41"/>
      <c r="AK29" s="280">
        <f>ROUND(AV54, 2)</f>
        <v>0</v>
      </c>
      <c r="AL29" s="281"/>
      <c r="AM29" s="281"/>
      <c r="AN29" s="281"/>
      <c r="AO29" s="281"/>
      <c r="AP29" s="41"/>
      <c r="AQ29" s="41"/>
      <c r="AR29" s="42"/>
      <c r="BE29" s="270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82">
        <v>0.15</v>
      </c>
      <c r="M30" s="281"/>
      <c r="N30" s="281"/>
      <c r="O30" s="281"/>
      <c r="P30" s="281"/>
      <c r="Q30" s="41"/>
      <c r="R30" s="41"/>
      <c r="S30" s="41"/>
      <c r="T30" s="41"/>
      <c r="U30" s="41"/>
      <c r="V30" s="41"/>
      <c r="W30" s="280">
        <f>ROUND(BA54, 2)</f>
        <v>0</v>
      </c>
      <c r="X30" s="281"/>
      <c r="Y30" s="281"/>
      <c r="Z30" s="281"/>
      <c r="AA30" s="281"/>
      <c r="AB30" s="281"/>
      <c r="AC30" s="281"/>
      <c r="AD30" s="281"/>
      <c r="AE30" s="281"/>
      <c r="AF30" s="41"/>
      <c r="AG30" s="41"/>
      <c r="AH30" s="41"/>
      <c r="AI30" s="41"/>
      <c r="AJ30" s="41"/>
      <c r="AK30" s="280">
        <f>ROUND(AW54, 2)</f>
        <v>0</v>
      </c>
      <c r="AL30" s="281"/>
      <c r="AM30" s="281"/>
      <c r="AN30" s="281"/>
      <c r="AO30" s="281"/>
      <c r="AP30" s="41"/>
      <c r="AQ30" s="41"/>
      <c r="AR30" s="42"/>
      <c r="BE30" s="270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82">
        <v>0.21</v>
      </c>
      <c r="M31" s="281"/>
      <c r="N31" s="281"/>
      <c r="O31" s="281"/>
      <c r="P31" s="281"/>
      <c r="Q31" s="41"/>
      <c r="R31" s="41"/>
      <c r="S31" s="41"/>
      <c r="T31" s="41"/>
      <c r="U31" s="41"/>
      <c r="V31" s="41"/>
      <c r="W31" s="280">
        <f>ROUND(BB54, 2)</f>
        <v>0</v>
      </c>
      <c r="X31" s="281"/>
      <c r="Y31" s="281"/>
      <c r="Z31" s="281"/>
      <c r="AA31" s="281"/>
      <c r="AB31" s="281"/>
      <c r="AC31" s="281"/>
      <c r="AD31" s="281"/>
      <c r="AE31" s="281"/>
      <c r="AF31" s="41"/>
      <c r="AG31" s="41"/>
      <c r="AH31" s="41"/>
      <c r="AI31" s="41"/>
      <c r="AJ31" s="41"/>
      <c r="AK31" s="280">
        <v>0</v>
      </c>
      <c r="AL31" s="281"/>
      <c r="AM31" s="281"/>
      <c r="AN31" s="281"/>
      <c r="AO31" s="281"/>
      <c r="AP31" s="41"/>
      <c r="AQ31" s="41"/>
      <c r="AR31" s="42"/>
      <c r="BE31" s="270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82">
        <v>0.15</v>
      </c>
      <c r="M32" s="281"/>
      <c r="N32" s="281"/>
      <c r="O32" s="281"/>
      <c r="P32" s="281"/>
      <c r="Q32" s="41"/>
      <c r="R32" s="41"/>
      <c r="S32" s="41"/>
      <c r="T32" s="41"/>
      <c r="U32" s="41"/>
      <c r="V32" s="41"/>
      <c r="W32" s="280">
        <f>ROUND(BC54, 2)</f>
        <v>0</v>
      </c>
      <c r="X32" s="281"/>
      <c r="Y32" s="281"/>
      <c r="Z32" s="281"/>
      <c r="AA32" s="281"/>
      <c r="AB32" s="281"/>
      <c r="AC32" s="281"/>
      <c r="AD32" s="281"/>
      <c r="AE32" s="281"/>
      <c r="AF32" s="41"/>
      <c r="AG32" s="41"/>
      <c r="AH32" s="41"/>
      <c r="AI32" s="41"/>
      <c r="AJ32" s="41"/>
      <c r="AK32" s="280">
        <v>0</v>
      </c>
      <c r="AL32" s="281"/>
      <c r="AM32" s="281"/>
      <c r="AN32" s="281"/>
      <c r="AO32" s="281"/>
      <c r="AP32" s="41"/>
      <c r="AQ32" s="41"/>
      <c r="AR32" s="42"/>
      <c r="BE32" s="270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82">
        <v>0</v>
      </c>
      <c r="M33" s="281"/>
      <c r="N33" s="281"/>
      <c r="O33" s="281"/>
      <c r="P33" s="281"/>
      <c r="Q33" s="41"/>
      <c r="R33" s="41"/>
      <c r="S33" s="41"/>
      <c r="T33" s="41"/>
      <c r="U33" s="41"/>
      <c r="V33" s="41"/>
      <c r="W33" s="280">
        <f>ROUND(BD54, 2)</f>
        <v>0</v>
      </c>
      <c r="X33" s="281"/>
      <c r="Y33" s="281"/>
      <c r="Z33" s="281"/>
      <c r="AA33" s="281"/>
      <c r="AB33" s="281"/>
      <c r="AC33" s="281"/>
      <c r="AD33" s="281"/>
      <c r="AE33" s="281"/>
      <c r="AF33" s="41"/>
      <c r="AG33" s="41"/>
      <c r="AH33" s="41"/>
      <c r="AI33" s="41"/>
      <c r="AJ33" s="41"/>
      <c r="AK33" s="280">
        <v>0</v>
      </c>
      <c r="AL33" s="281"/>
      <c r="AM33" s="281"/>
      <c r="AN33" s="281"/>
      <c r="AO33" s="281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86" t="s">
        <v>50</v>
      </c>
      <c r="Y35" s="284"/>
      <c r="Z35" s="284"/>
      <c r="AA35" s="284"/>
      <c r="AB35" s="284"/>
      <c r="AC35" s="45"/>
      <c r="AD35" s="45"/>
      <c r="AE35" s="45"/>
      <c r="AF35" s="45"/>
      <c r="AG35" s="45"/>
      <c r="AH35" s="45"/>
      <c r="AI35" s="45"/>
      <c r="AJ35" s="45"/>
      <c r="AK35" s="283">
        <f>SUM(AK26:AK33)</f>
        <v>0</v>
      </c>
      <c r="AL35" s="284"/>
      <c r="AM35" s="284"/>
      <c r="AN35" s="284"/>
      <c r="AO35" s="28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2022_8_17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48" t="str">
        <f>K6</f>
        <v>Oprava zpevněných ploch a kol. č. 15u v areálu SSM Hradec Králové</v>
      </c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žst. Hradec Králové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50" t="str">
        <f>IF(AN8= "","",AN8)</f>
        <v>17. 8. 2022</v>
      </c>
      <c r="AN47" s="25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Správa železnic, s.o.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251" t="str">
        <f>IF(E17="","",E17)</f>
        <v xml:space="preserve"> </v>
      </c>
      <c r="AN49" s="252"/>
      <c r="AO49" s="252"/>
      <c r="AP49" s="252"/>
      <c r="AQ49" s="36"/>
      <c r="AR49" s="39"/>
      <c r="AS49" s="253" t="s">
        <v>52</v>
      </c>
      <c r="AT49" s="25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251" t="str">
        <f>IF(E20="","",E20)</f>
        <v>ST Hradec Králové</v>
      </c>
      <c r="AN50" s="252"/>
      <c r="AO50" s="252"/>
      <c r="AP50" s="252"/>
      <c r="AQ50" s="36"/>
      <c r="AR50" s="39"/>
      <c r="AS50" s="255"/>
      <c r="AT50" s="25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57"/>
      <c r="AT51" s="25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59" t="s">
        <v>53</v>
      </c>
      <c r="D52" s="260"/>
      <c r="E52" s="260"/>
      <c r="F52" s="260"/>
      <c r="G52" s="260"/>
      <c r="H52" s="66"/>
      <c r="I52" s="262" t="s">
        <v>54</v>
      </c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1" t="s">
        <v>55</v>
      </c>
      <c r="AH52" s="260"/>
      <c r="AI52" s="260"/>
      <c r="AJ52" s="260"/>
      <c r="AK52" s="260"/>
      <c r="AL52" s="260"/>
      <c r="AM52" s="260"/>
      <c r="AN52" s="262" t="s">
        <v>56</v>
      </c>
      <c r="AO52" s="260"/>
      <c r="AP52" s="260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66">
        <f>ROUND(SUM(AG55:AG59),2)</f>
        <v>0</v>
      </c>
      <c r="AH54" s="266"/>
      <c r="AI54" s="266"/>
      <c r="AJ54" s="266"/>
      <c r="AK54" s="266"/>
      <c r="AL54" s="266"/>
      <c r="AM54" s="266"/>
      <c r="AN54" s="267">
        <f t="shared" ref="AN54:AN59" si="0">SUM(AG54,AT54)</f>
        <v>0</v>
      </c>
      <c r="AO54" s="267"/>
      <c r="AP54" s="267"/>
      <c r="AQ54" s="78" t="s">
        <v>19</v>
      </c>
      <c r="AR54" s="79"/>
      <c r="AS54" s="80">
        <f>ROUND(SUM(AS55:AS59),2)</f>
        <v>0</v>
      </c>
      <c r="AT54" s="81">
        <f t="shared" ref="AT54:AT59" si="1">ROUND(SUM(AV54:AW54),2)</f>
        <v>0</v>
      </c>
      <c r="AU54" s="82">
        <f>ROUND(SUM(AU55:AU59),5)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ROUND(SUM(AZ55:AZ59),2)</f>
        <v>0</v>
      </c>
      <c r="BA54" s="81">
        <f>ROUND(SUM(BA55:BA59),2)</f>
        <v>0</v>
      </c>
      <c r="BB54" s="81">
        <f>ROUND(SUM(BB55:BB59),2)</f>
        <v>0</v>
      </c>
      <c r="BC54" s="81">
        <f>ROUND(SUM(BC55:BC59),2)</f>
        <v>0</v>
      </c>
      <c r="BD54" s="83">
        <f>ROUND(SUM(BD55:BD59),2)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24.75" customHeight="1">
      <c r="A55" s="86" t="s">
        <v>76</v>
      </c>
      <c r="B55" s="87"/>
      <c r="C55" s="88"/>
      <c r="D55" s="263" t="s">
        <v>77</v>
      </c>
      <c r="E55" s="263"/>
      <c r="F55" s="263"/>
      <c r="G55" s="263"/>
      <c r="H55" s="263"/>
      <c r="I55" s="89"/>
      <c r="J55" s="263" t="s">
        <v>78</v>
      </c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4">
        <f>'SO 01 - Oprava koleje č. ...'!J30</f>
        <v>0</v>
      </c>
      <c r="AH55" s="265"/>
      <c r="AI55" s="265"/>
      <c r="AJ55" s="265"/>
      <c r="AK55" s="265"/>
      <c r="AL55" s="265"/>
      <c r="AM55" s="265"/>
      <c r="AN55" s="264">
        <f t="shared" si="0"/>
        <v>0</v>
      </c>
      <c r="AO55" s="265"/>
      <c r="AP55" s="265"/>
      <c r="AQ55" s="90" t="s">
        <v>79</v>
      </c>
      <c r="AR55" s="91"/>
      <c r="AS55" s="92">
        <v>0</v>
      </c>
      <c r="AT55" s="93">
        <f t="shared" si="1"/>
        <v>0</v>
      </c>
      <c r="AU55" s="94">
        <f>'SO 01 - Oprava koleje č. ...'!P79</f>
        <v>0</v>
      </c>
      <c r="AV55" s="93">
        <f>'SO 01 - Oprava koleje č. ...'!J33</f>
        <v>0</v>
      </c>
      <c r="AW55" s="93">
        <f>'SO 01 - Oprava koleje č. ...'!J34</f>
        <v>0</v>
      </c>
      <c r="AX55" s="93">
        <f>'SO 01 - Oprava koleje č. ...'!J35</f>
        <v>0</v>
      </c>
      <c r="AY55" s="93">
        <f>'SO 01 - Oprava koleje č. ...'!J36</f>
        <v>0</v>
      </c>
      <c r="AZ55" s="93">
        <f>'SO 01 - Oprava koleje č. ...'!F33</f>
        <v>0</v>
      </c>
      <c r="BA55" s="93">
        <f>'SO 01 - Oprava koleje č. ...'!F34</f>
        <v>0</v>
      </c>
      <c r="BB55" s="93">
        <f>'SO 01 - Oprava koleje č. ...'!F35</f>
        <v>0</v>
      </c>
      <c r="BC55" s="93">
        <f>'SO 01 - Oprava koleje č. ...'!F36</f>
        <v>0</v>
      </c>
      <c r="BD55" s="95">
        <f>'SO 01 - Oprava koleje č. ...'!F37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16.5" customHeight="1">
      <c r="A56" s="86" t="s">
        <v>76</v>
      </c>
      <c r="B56" s="87"/>
      <c r="C56" s="88"/>
      <c r="D56" s="263" t="s">
        <v>83</v>
      </c>
      <c r="E56" s="263"/>
      <c r="F56" s="263"/>
      <c r="G56" s="263"/>
      <c r="H56" s="263"/>
      <c r="I56" s="89"/>
      <c r="J56" s="263" t="s">
        <v>84</v>
      </c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64">
        <f>'SO 104 - Oprava zpevněnýc...'!J30</f>
        <v>0</v>
      </c>
      <c r="AH56" s="265"/>
      <c r="AI56" s="265"/>
      <c r="AJ56" s="265"/>
      <c r="AK56" s="265"/>
      <c r="AL56" s="265"/>
      <c r="AM56" s="265"/>
      <c r="AN56" s="264">
        <f t="shared" si="0"/>
        <v>0</v>
      </c>
      <c r="AO56" s="265"/>
      <c r="AP56" s="265"/>
      <c r="AQ56" s="90" t="s">
        <v>79</v>
      </c>
      <c r="AR56" s="91"/>
      <c r="AS56" s="92">
        <v>0</v>
      </c>
      <c r="AT56" s="93">
        <f t="shared" si="1"/>
        <v>0</v>
      </c>
      <c r="AU56" s="94">
        <f>'SO 104 - Oprava zpevněnýc...'!P86</f>
        <v>0</v>
      </c>
      <c r="AV56" s="93">
        <f>'SO 104 - Oprava zpevněnýc...'!J33</f>
        <v>0</v>
      </c>
      <c r="AW56" s="93">
        <f>'SO 104 - Oprava zpevněnýc...'!J34</f>
        <v>0</v>
      </c>
      <c r="AX56" s="93">
        <f>'SO 104 - Oprava zpevněnýc...'!J35</f>
        <v>0</v>
      </c>
      <c r="AY56" s="93">
        <f>'SO 104 - Oprava zpevněnýc...'!J36</f>
        <v>0</v>
      </c>
      <c r="AZ56" s="93">
        <f>'SO 104 - Oprava zpevněnýc...'!F33</f>
        <v>0</v>
      </c>
      <c r="BA56" s="93">
        <f>'SO 104 - Oprava zpevněnýc...'!F34</f>
        <v>0</v>
      </c>
      <c r="BB56" s="93">
        <f>'SO 104 - Oprava zpevněnýc...'!F35</f>
        <v>0</v>
      </c>
      <c r="BC56" s="93">
        <f>'SO 104 - Oprava zpevněnýc...'!F36</f>
        <v>0</v>
      </c>
      <c r="BD56" s="95">
        <f>'SO 104 - Oprava zpevněnýc...'!F37</f>
        <v>0</v>
      </c>
      <c r="BT56" s="96" t="s">
        <v>80</v>
      </c>
      <c r="BV56" s="96" t="s">
        <v>74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7" customFormat="1" ht="24.75" customHeight="1">
      <c r="A57" s="86" t="s">
        <v>76</v>
      </c>
      <c r="B57" s="87"/>
      <c r="C57" s="88"/>
      <c r="D57" s="263" t="s">
        <v>86</v>
      </c>
      <c r="E57" s="263"/>
      <c r="F57" s="263"/>
      <c r="G57" s="263"/>
      <c r="H57" s="263"/>
      <c r="I57" s="89"/>
      <c r="J57" s="263" t="s">
        <v>87</v>
      </c>
      <c r="K57" s="263"/>
      <c r="L57" s="263"/>
      <c r="M57" s="263"/>
      <c r="N57" s="263"/>
      <c r="O57" s="263"/>
      <c r="P57" s="263"/>
      <c r="Q57" s="263"/>
      <c r="R57" s="263"/>
      <c r="S57" s="263"/>
      <c r="T57" s="263"/>
      <c r="U57" s="263"/>
      <c r="V57" s="263"/>
      <c r="W57" s="263"/>
      <c r="X57" s="263"/>
      <c r="Y57" s="263"/>
      <c r="Z57" s="263"/>
      <c r="AA57" s="263"/>
      <c r="AB57" s="263"/>
      <c r="AC57" s="263"/>
      <c r="AD57" s="263"/>
      <c r="AE57" s="263"/>
      <c r="AF57" s="263"/>
      <c r="AG57" s="264">
        <f>'OBJ 1 - NEOCEŇOVAT - Mate...'!J30</f>
        <v>0</v>
      </c>
      <c r="AH57" s="265"/>
      <c r="AI57" s="265"/>
      <c r="AJ57" s="265"/>
      <c r="AK57" s="265"/>
      <c r="AL57" s="265"/>
      <c r="AM57" s="265"/>
      <c r="AN57" s="264">
        <f t="shared" si="0"/>
        <v>0</v>
      </c>
      <c r="AO57" s="265"/>
      <c r="AP57" s="265"/>
      <c r="AQ57" s="90" t="s">
        <v>79</v>
      </c>
      <c r="AR57" s="91"/>
      <c r="AS57" s="92">
        <v>0</v>
      </c>
      <c r="AT57" s="93">
        <f t="shared" si="1"/>
        <v>0</v>
      </c>
      <c r="AU57" s="94">
        <f>'OBJ 1 - NEOCEŇOVAT - Mate...'!P80</f>
        <v>0</v>
      </c>
      <c r="AV57" s="93">
        <f>'OBJ 1 - NEOCEŇOVAT - Mate...'!J33</f>
        <v>0</v>
      </c>
      <c r="AW57" s="93">
        <f>'OBJ 1 - NEOCEŇOVAT - Mate...'!J34</f>
        <v>0</v>
      </c>
      <c r="AX57" s="93">
        <f>'OBJ 1 - NEOCEŇOVAT - Mate...'!J35</f>
        <v>0</v>
      </c>
      <c r="AY57" s="93">
        <f>'OBJ 1 - NEOCEŇOVAT - Mate...'!J36</f>
        <v>0</v>
      </c>
      <c r="AZ57" s="93">
        <f>'OBJ 1 - NEOCEŇOVAT - Mate...'!F33</f>
        <v>0</v>
      </c>
      <c r="BA57" s="93">
        <f>'OBJ 1 - NEOCEŇOVAT - Mate...'!F34</f>
        <v>0</v>
      </c>
      <c r="BB57" s="93">
        <f>'OBJ 1 - NEOCEŇOVAT - Mate...'!F35</f>
        <v>0</v>
      </c>
      <c r="BC57" s="93">
        <f>'OBJ 1 - NEOCEŇOVAT - Mate...'!F36</f>
        <v>0</v>
      </c>
      <c r="BD57" s="95">
        <f>'OBJ 1 - NEOCEŇOVAT - Mate...'!F37</f>
        <v>0</v>
      </c>
      <c r="BT57" s="96" t="s">
        <v>80</v>
      </c>
      <c r="BV57" s="96" t="s">
        <v>74</v>
      </c>
      <c r="BW57" s="96" t="s">
        <v>88</v>
      </c>
      <c r="BX57" s="96" t="s">
        <v>5</v>
      </c>
      <c r="CL57" s="96" t="s">
        <v>19</v>
      </c>
      <c r="CM57" s="96" t="s">
        <v>82</v>
      </c>
    </row>
    <row r="58" spans="1:91" s="7" customFormat="1" ht="24.75" customHeight="1">
      <c r="A58" s="86" t="s">
        <v>76</v>
      </c>
      <c r="B58" s="87"/>
      <c r="C58" s="88"/>
      <c r="D58" s="263" t="s">
        <v>89</v>
      </c>
      <c r="E58" s="263"/>
      <c r="F58" s="263"/>
      <c r="G58" s="263"/>
      <c r="H58" s="263"/>
      <c r="I58" s="89"/>
      <c r="J58" s="263" t="s">
        <v>90</v>
      </c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4">
        <f>'OBJ 2 - NEOCEŇOVAT - Mate...'!J30</f>
        <v>0</v>
      </c>
      <c r="AH58" s="265"/>
      <c r="AI58" s="265"/>
      <c r="AJ58" s="265"/>
      <c r="AK58" s="265"/>
      <c r="AL58" s="265"/>
      <c r="AM58" s="265"/>
      <c r="AN58" s="264">
        <f t="shared" si="0"/>
        <v>0</v>
      </c>
      <c r="AO58" s="265"/>
      <c r="AP58" s="265"/>
      <c r="AQ58" s="90" t="s">
        <v>79</v>
      </c>
      <c r="AR58" s="91"/>
      <c r="AS58" s="92">
        <v>0</v>
      </c>
      <c r="AT58" s="93">
        <f t="shared" si="1"/>
        <v>0</v>
      </c>
      <c r="AU58" s="94">
        <f>'OBJ 2 - NEOCEŇOVAT - Mate...'!P80</f>
        <v>0</v>
      </c>
      <c r="AV58" s="93">
        <f>'OBJ 2 - NEOCEŇOVAT - Mate...'!J33</f>
        <v>0</v>
      </c>
      <c r="AW58" s="93">
        <f>'OBJ 2 - NEOCEŇOVAT - Mate...'!J34</f>
        <v>0</v>
      </c>
      <c r="AX58" s="93">
        <f>'OBJ 2 - NEOCEŇOVAT - Mate...'!J35</f>
        <v>0</v>
      </c>
      <c r="AY58" s="93">
        <f>'OBJ 2 - NEOCEŇOVAT - Mate...'!J36</f>
        <v>0</v>
      </c>
      <c r="AZ58" s="93">
        <f>'OBJ 2 - NEOCEŇOVAT - Mate...'!F33</f>
        <v>0</v>
      </c>
      <c r="BA58" s="93">
        <f>'OBJ 2 - NEOCEŇOVAT - Mate...'!F34</f>
        <v>0</v>
      </c>
      <c r="BB58" s="93">
        <f>'OBJ 2 - NEOCEŇOVAT - Mate...'!F35</f>
        <v>0</v>
      </c>
      <c r="BC58" s="93">
        <f>'OBJ 2 - NEOCEŇOVAT - Mate...'!F36</f>
        <v>0</v>
      </c>
      <c r="BD58" s="95">
        <f>'OBJ 2 - NEOCEŇOVAT - Mate...'!F37</f>
        <v>0</v>
      </c>
      <c r="BT58" s="96" t="s">
        <v>80</v>
      </c>
      <c r="BV58" s="96" t="s">
        <v>74</v>
      </c>
      <c r="BW58" s="96" t="s">
        <v>91</v>
      </c>
      <c r="BX58" s="96" t="s">
        <v>5</v>
      </c>
      <c r="CL58" s="96" t="s">
        <v>19</v>
      </c>
      <c r="CM58" s="96" t="s">
        <v>82</v>
      </c>
    </row>
    <row r="59" spans="1:91" s="7" customFormat="1" ht="16.5" customHeight="1">
      <c r="A59" s="86" t="s">
        <v>76</v>
      </c>
      <c r="B59" s="87"/>
      <c r="C59" s="88"/>
      <c r="D59" s="263" t="s">
        <v>92</v>
      </c>
      <c r="E59" s="263"/>
      <c r="F59" s="263"/>
      <c r="G59" s="263"/>
      <c r="H59" s="263"/>
      <c r="I59" s="89"/>
      <c r="J59" s="263" t="s">
        <v>93</v>
      </c>
      <c r="K59" s="263"/>
      <c r="L59" s="263"/>
      <c r="M59" s="263"/>
      <c r="N59" s="263"/>
      <c r="O59" s="263"/>
      <c r="P59" s="263"/>
      <c r="Q59" s="263"/>
      <c r="R59" s="263"/>
      <c r="S59" s="263"/>
      <c r="T59" s="263"/>
      <c r="U59" s="263"/>
      <c r="V59" s="263"/>
      <c r="W59" s="263"/>
      <c r="X59" s="263"/>
      <c r="Y59" s="263"/>
      <c r="Z59" s="263"/>
      <c r="AA59" s="263"/>
      <c r="AB59" s="263"/>
      <c r="AC59" s="263"/>
      <c r="AD59" s="263"/>
      <c r="AE59" s="263"/>
      <c r="AF59" s="263"/>
      <c r="AG59" s="264">
        <f>'VON - Vedlejší a ostatní ...'!J30</f>
        <v>0</v>
      </c>
      <c r="AH59" s="265"/>
      <c r="AI59" s="265"/>
      <c r="AJ59" s="265"/>
      <c r="AK59" s="265"/>
      <c r="AL59" s="265"/>
      <c r="AM59" s="265"/>
      <c r="AN59" s="264">
        <f t="shared" si="0"/>
        <v>0</v>
      </c>
      <c r="AO59" s="265"/>
      <c r="AP59" s="265"/>
      <c r="AQ59" s="90" t="s">
        <v>79</v>
      </c>
      <c r="AR59" s="91"/>
      <c r="AS59" s="97">
        <v>0</v>
      </c>
      <c r="AT59" s="98">
        <f t="shared" si="1"/>
        <v>0</v>
      </c>
      <c r="AU59" s="99">
        <f>'VON - Vedlejší a ostatní ...'!P79</f>
        <v>0</v>
      </c>
      <c r="AV59" s="98">
        <f>'VON - Vedlejší a ostatní ...'!J33</f>
        <v>0</v>
      </c>
      <c r="AW59" s="98">
        <f>'VON - Vedlejší a ostatní ...'!J34</f>
        <v>0</v>
      </c>
      <c r="AX59" s="98">
        <f>'VON - Vedlejší a ostatní ...'!J35</f>
        <v>0</v>
      </c>
      <c r="AY59" s="98">
        <f>'VON - Vedlejší a ostatní ...'!J36</f>
        <v>0</v>
      </c>
      <c r="AZ59" s="98">
        <f>'VON - Vedlejší a ostatní ...'!F33</f>
        <v>0</v>
      </c>
      <c r="BA59" s="98">
        <f>'VON - Vedlejší a ostatní ...'!F34</f>
        <v>0</v>
      </c>
      <c r="BB59" s="98">
        <f>'VON - Vedlejší a ostatní ...'!F35</f>
        <v>0</v>
      </c>
      <c r="BC59" s="98">
        <f>'VON - Vedlejší a ostatní ...'!F36</f>
        <v>0</v>
      </c>
      <c r="BD59" s="100">
        <f>'VON - Vedlejší a ostatní ...'!F37</f>
        <v>0</v>
      </c>
      <c r="BT59" s="96" t="s">
        <v>80</v>
      </c>
      <c r="BV59" s="96" t="s">
        <v>74</v>
      </c>
      <c r="BW59" s="96" t="s">
        <v>94</v>
      </c>
      <c r="BX59" s="96" t="s">
        <v>5</v>
      </c>
      <c r="CL59" s="96" t="s">
        <v>19</v>
      </c>
      <c r="CM59" s="96" t="s">
        <v>82</v>
      </c>
    </row>
    <row r="60" spans="1:91" s="2" customFormat="1" ht="30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algorithmName="SHA-512" hashValue="NU3dOZbRsYn/15CybBBwv+Enc7PAtPbRsSKqfUdQJTjbfFRHxqMoQLR5GwdysN3OeMKwoxRCf2kJGPwK6AURhg==" saltValue="FYFsc7cifK7OqK0gaByRRwMkDRMtLY+pkvqLz1EKNPGYoZHn+PKyaM3pyRIi113Q84KnPJHYxjw5AmHXbyXHk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Oprava koleje č. ...'!C2" display="/"/>
    <hyperlink ref="A56" location="'SO 104 - Oprava zpevněnýc...'!C2" display="/"/>
    <hyperlink ref="A57" location="'OBJ 1 - NEOCEŇOVAT - Mate...'!C2" display="/"/>
    <hyperlink ref="A58" location="'OBJ 2 - NEOCEŇOVAT - Mate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81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hidden="1" customHeight="1">
      <c r="B4" s="20"/>
      <c r="D4" s="103" t="s">
        <v>95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8" t="str">
        <f>'Rekapitulace zakázky'!K6</f>
        <v>Oprava zpevněných ploch a kol. č. 15u v areálu SSM Hradec Králové</v>
      </c>
      <c r="F7" s="289"/>
      <c r="G7" s="289"/>
      <c r="H7" s="289"/>
      <c r="L7" s="20"/>
    </row>
    <row r="8" spans="1:46" s="2" customFormat="1" ht="12" hidden="1" customHeight="1">
      <c r="A8" s="34"/>
      <c r="B8" s="39"/>
      <c r="C8" s="34"/>
      <c r="D8" s="105" t="s">
        <v>96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0" t="s">
        <v>97</v>
      </c>
      <c r="F9" s="291"/>
      <c r="G9" s="291"/>
      <c r="H9" s="291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zakázky'!AN8</f>
        <v>17. 8. 2022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2" t="str">
        <f>'Rekapitulace zakázky'!E14</f>
        <v>Vyplň údaj</v>
      </c>
      <c r="F18" s="293"/>
      <c r="G18" s="293"/>
      <c r="H18" s="293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zakázky'!AN16="","",'Rekapitulace zakázky'!AN16)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tr">
        <f>IF('Rekapitulace zakázky'!E17="","",'Rekapitulace zakázky'!E17)</f>
        <v xml:space="preserve"> </v>
      </c>
      <c r="F21" s="34"/>
      <c r="G21" s="34"/>
      <c r="H21" s="34"/>
      <c r="I21" s="105" t="s">
        <v>28</v>
      </c>
      <c r="J21" s="107" t="str">
        <f>IF('Rekapitulace zakázky'!AN17="","",'Rekapitulace zakázky'!AN17)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hidden="1" customHeight="1">
      <c r="A27" s="109"/>
      <c r="B27" s="110"/>
      <c r="C27" s="109"/>
      <c r="D27" s="109"/>
      <c r="E27" s="294" t="s">
        <v>37</v>
      </c>
      <c r="F27" s="294"/>
      <c r="G27" s="294"/>
      <c r="H27" s="294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ROUND(J79,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42</v>
      </c>
      <c r="E33" s="105" t="s">
        <v>43</v>
      </c>
      <c r="F33" s="117">
        <f>ROUND((SUM(BE79:BE223)),  2)</f>
        <v>0</v>
      </c>
      <c r="G33" s="34"/>
      <c r="H33" s="34"/>
      <c r="I33" s="118">
        <v>0.21</v>
      </c>
      <c r="J33" s="117">
        <f>ROUND(((SUM(BE79:BE223))*I33),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44</v>
      </c>
      <c r="F34" s="117">
        <f>ROUND((SUM(BF79:BF223)),  2)</f>
        <v>0</v>
      </c>
      <c r="G34" s="34"/>
      <c r="H34" s="34"/>
      <c r="I34" s="118">
        <v>0.15</v>
      </c>
      <c r="J34" s="117">
        <f>ROUND(((SUM(BF79:BF223))*I34),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ROUND((SUM(BG79:BG223)),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ROUND((SUM(BH79:BH223)),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ROUND((SUM(BI79:BI223)),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98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>
      <c r="A48" s="34"/>
      <c r="B48" s="35"/>
      <c r="C48" s="36"/>
      <c r="D48" s="36"/>
      <c r="E48" s="295" t="str">
        <f>E7</f>
        <v>Oprava zpevněných ploch a kol. č. 15u v areálu SSM Hradec Králové</v>
      </c>
      <c r="F48" s="296"/>
      <c r="G48" s="296"/>
      <c r="H48" s="296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96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48" t="str">
        <f>E9</f>
        <v>SO 01 - Oprava koleje č. 15u a zpevněné plochy</v>
      </c>
      <c r="F50" s="297"/>
      <c r="G50" s="297"/>
      <c r="H50" s="297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>žst. Hradec Králové</v>
      </c>
      <c r="G52" s="36"/>
      <c r="H52" s="36"/>
      <c r="I52" s="29" t="s">
        <v>23</v>
      </c>
      <c r="J52" s="59" t="str">
        <f>IF(J12="","",J12)</f>
        <v>17. 8. 2022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>Správa železnic, s.o.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ST Hradec Králové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0" t="s">
        <v>99</v>
      </c>
      <c r="D57" s="131"/>
      <c r="E57" s="131"/>
      <c r="F57" s="131"/>
      <c r="G57" s="131"/>
      <c r="H57" s="131"/>
      <c r="I57" s="131"/>
      <c r="J57" s="132" t="s">
        <v>100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J79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101</v>
      </c>
    </row>
    <row r="60" spans="1:47" s="2" customFormat="1" ht="21.7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0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6.95" hidden="1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ht="11.25" hidden="1"/>
    <row r="63" spans="1:47" ht="11.25" hidden="1"/>
    <row r="64" spans="1:47" ht="11.25" hidden="1"/>
    <row r="65" spans="1:65" s="2" customFormat="1" ht="6.95" customHeight="1">
      <c r="A65" s="34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65" s="2" customFormat="1" ht="24.95" customHeight="1">
      <c r="A66" s="34"/>
      <c r="B66" s="35"/>
      <c r="C66" s="23" t="s">
        <v>102</v>
      </c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5" s="2" customFormat="1" ht="6.9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5" s="2" customFormat="1" ht="12" customHeight="1">
      <c r="A68" s="34"/>
      <c r="B68" s="35"/>
      <c r="C68" s="29" t="s">
        <v>16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5" s="2" customFormat="1" ht="16.5" customHeight="1">
      <c r="A69" s="34"/>
      <c r="B69" s="35"/>
      <c r="C69" s="36"/>
      <c r="D69" s="36"/>
      <c r="E69" s="295" t="str">
        <f>E7</f>
        <v>Oprava zpevněných ploch a kol. č. 15u v areálu SSM Hradec Králové</v>
      </c>
      <c r="F69" s="296"/>
      <c r="G69" s="296"/>
      <c r="H69" s="29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5" s="2" customFormat="1" ht="12" customHeight="1">
      <c r="A70" s="34"/>
      <c r="B70" s="35"/>
      <c r="C70" s="29" t="s">
        <v>96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5" s="2" customFormat="1" ht="16.5" customHeight="1">
      <c r="A71" s="34"/>
      <c r="B71" s="35"/>
      <c r="C71" s="36"/>
      <c r="D71" s="36"/>
      <c r="E71" s="248" t="str">
        <f>E9</f>
        <v>SO 01 - Oprava koleje č. 15u a zpevněné plochy</v>
      </c>
      <c r="F71" s="297"/>
      <c r="G71" s="297"/>
      <c r="H71" s="297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5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5" s="2" customFormat="1" ht="12" customHeight="1">
      <c r="A73" s="34"/>
      <c r="B73" s="35"/>
      <c r="C73" s="29" t="s">
        <v>21</v>
      </c>
      <c r="D73" s="36"/>
      <c r="E73" s="36"/>
      <c r="F73" s="27" t="str">
        <f>F12</f>
        <v>žst. Hradec Králové</v>
      </c>
      <c r="G73" s="36"/>
      <c r="H73" s="36"/>
      <c r="I73" s="29" t="s">
        <v>23</v>
      </c>
      <c r="J73" s="59" t="str">
        <f>IF(J12="","",J12)</f>
        <v>17. 8. 2022</v>
      </c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5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5" s="2" customFormat="1" ht="15.2" customHeight="1">
      <c r="A75" s="34"/>
      <c r="B75" s="35"/>
      <c r="C75" s="29" t="s">
        <v>25</v>
      </c>
      <c r="D75" s="36"/>
      <c r="E75" s="36"/>
      <c r="F75" s="27" t="str">
        <f>E15</f>
        <v>Správa železnic, s.o.</v>
      </c>
      <c r="G75" s="36"/>
      <c r="H75" s="36"/>
      <c r="I75" s="29" t="s">
        <v>31</v>
      </c>
      <c r="J75" s="32" t="str">
        <f>E21</f>
        <v xml:space="preserve"> 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5" s="2" customFormat="1" ht="15.2" customHeight="1">
      <c r="A76" s="34"/>
      <c r="B76" s="35"/>
      <c r="C76" s="29" t="s">
        <v>29</v>
      </c>
      <c r="D76" s="36"/>
      <c r="E76" s="36"/>
      <c r="F76" s="27" t="str">
        <f>IF(E18="","",E18)</f>
        <v>Vyplň údaj</v>
      </c>
      <c r="G76" s="36"/>
      <c r="H76" s="36"/>
      <c r="I76" s="29" t="s">
        <v>34</v>
      </c>
      <c r="J76" s="32" t="str">
        <f>E24</f>
        <v>ST Hradec Králové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5" s="2" customFormat="1" ht="10.3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5" s="9" customFormat="1" ht="29.25" customHeight="1">
      <c r="A78" s="134"/>
      <c r="B78" s="135"/>
      <c r="C78" s="136" t="s">
        <v>103</v>
      </c>
      <c r="D78" s="137" t="s">
        <v>57</v>
      </c>
      <c r="E78" s="137" t="s">
        <v>53</v>
      </c>
      <c r="F78" s="137" t="s">
        <v>54</v>
      </c>
      <c r="G78" s="137" t="s">
        <v>104</v>
      </c>
      <c r="H78" s="137" t="s">
        <v>105</v>
      </c>
      <c r="I78" s="137" t="s">
        <v>106</v>
      </c>
      <c r="J78" s="137" t="s">
        <v>100</v>
      </c>
      <c r="K78" s="138" t="s">
        <v>107</v>
      </c>
      <c r="L78" s="139"/>
      <c r="M78" s="68" t="s">
        <v>19</v>
      </c>
      <c r="N78" s="69" t="s">
        <v>42</v>
      </c>
      <c r="O78" s="69" t="s">
        <v>108</v>
      </c>
      <c r="P78" s="69" t="s">
        <v>109</v>
      </c>
      <c r="Q78" s="69" t="s">
        <v>110</v>
      </c>
      <c r="R78" s="69" t="s">
        <v>111</v>
      </c>
      <c r="S78" s="69" t="s">
        <v>112</v>
      </c>
      <c r="T78" s="70" t="s">
        <v>113</v>
      </c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</row>
    <row r="79" spans="1:65" s="2" customFormat="1" ht="22.9" customHeight="1">
      <c r="A79" s="34"/>
      <c r="B79" s="35"/>
      <c r="C79" s="75" t="s">
        <v>114</v>
      </c>
      <c r="D79" s="36"/>
      <c r="E79" s="36"/>
      <c r="F79" s="36"/>
      <c r="G79" s="36"/>
      <c r="H79" s="36"/>
      <c r="I79" s="36"/>
      <c r="J79" s="140">
        <f>BK79</f>
        <v>0</v>
      </c>
      <c r="K79" s="36"/>
      <c r="L79" s="39"/>
      <c r="M79" s="71"/>
      <c r="N79" s="141"/>
      <c r="O79" s="72"/>
      <c r="P79" s="142">
        <f>SUM(P80:P223)</f>
        <v>0</v>
      </c>
      <c r="Q79" s="72"/>
      <c r="R79" s="142">
        <f>SUM(R80:R223)</f>
        <v>0</v>
      </c>
      <c r="S79" s="72"/>
      <c r="T79" s="143">
        <f>SUM(T80:T223)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7" t="s">
        <v>71</v>
      </c>
      <c r="AU79" s="17" t="s">
        <v>101</v>
      </c>
      <c r="BK79" s="144">
        <f>SUM(BK80:BK223)</f>
        <v>0</v>
      </c>
    </row>
    <row r="80" spans="1:65" s="2" customFormat="1" ht="16.5" customHeight="1">
      <c r="A80" s="34"/>
      <c r="B80" s="35"/>
      <c r="C80" s="145" t="s">
        <v>80</v>
      </c>
      <c r="D80" s="145" t="s">
        <v>115</v>
      </c>
      <c r="E80" s="146" t="s">
        <v>116</v>
      </c>
      <c r="F80" s="147" t="s">
        <v>117</v>
      </c>
      <c r="G80" s="148" t="s">
        <v>118</v>
      </c>
      <c r="H80" s="149">
        <v>453.8</v>
      </c>
      <c r="I80" s="150"/>
      <c r="J80" s="151">
        <f>ROUND(I80*H80,2)</f>
        <v>0</v>
      </c>
      <c r="K80" s="147" t="s">
        <v>119</v>
      </c>
      <c r="L80" s="39"/>
      <c r="M80" s="152" t="s">
        <v>19</v>
      </c>
      <c r="N80" s="153" t="s">
        <v>43</v>
      </c>
      <c r="O80" s="64"/>
      <c r="P80" s="154">
        <f>O80*H80</f>
        <v>0</v>
      </c>
      <c r="Q80" s="154">
        <v>0</v>
      </c>
      <c r="R80" s="154">
        <f>Q80*H80</f>
        <v>0</v>
      </c>
      <c r="S80" s="154">
        <v>0</v>
      </c>
      <c r="T80" s="155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56" t="s">
        <v>120</v>
      </c>
      <c r="AT80" s="156" t="s">
        <v>115</v>
      </c>
      <c r="AU80" s="156" t="s">
        <v>72</v>
      </c>
      <c r="AY80" s="17" t="s">
        <v>121</v>
      </c>
      <c r="BE80" s="157">
        <f>IF(N80="základní",J80,0)</f>
        <v>0</v>
      </c>
      <c r="BF80" s="157">
        <f>IF(N80="snížená",J80,0)</f>
        <v>0</v>
      </c>
      <c r="BG80" s="157">
        <f>IF(N80="zákl. přenesená",J80,0)</f>
        <v>0</v>
      </c>
      <c r="BH80" s="157">
        <f>IF(N80="sníž. přenesená",J80,0)</f>
        <v>0</v>
      </c>
      <c r="BI80" s="157">
        <f>IF(N80="nulová",J80,0)</f>
        <v>0</v>
      </c>
      <c r="BJ80" s="17" t="s">
        <v>80</v>
      </c>
      <c r="BK80" s="157">
        <f>ROUND(I80*H80,2)</f>
        <v>0</v>
      </c>
      <c r="BL80" s="17" t="s">
        <v>120</v>
      </c>
      <c r="BM80" s="156" t="s">
        <v>82</v>
      </c>
    </row>
    <row r="81" spans="1:65" s="10" customFormat="1" ht="11.25">
      <c r="B81" s="158"/>
      <c r="C81" s="159"/>
      <c r="D81" s="160" t="s">
        <v>122</v>
      </c>
      <c r="E81" s="161" t="s">
        <v>19</v>
      </c>
      <c r="F81" s="162" t="s">
        <v>123</v>
      </c>
      <c r="G81" s="159"/>
      <c r="H81" s="163">
        <v>322.5</v>
      </c>
      <c r="I81" s="164"/>
      <c r="J81" s="159"/>
      <c r="K81" s="159"/>
      <c r="L81" s="165"/>
      <c r="M81" s="166"/>
      <c r="N81" s="167"/>
      <c r="O81" s="167"/>
      <c r="P81" s="167"/>
      <c r="Q81" s="167"/>
      <c r="R81" s="167"/>
      <c r="S81" s="167"/>
      <c r="T81" s="168"/>
      <c r="AT81" s="169" t="s">
        <v>122</v>
      </c>
      <c r="AU81" s="169" t="s">
        <v>72</v>
      </c>
      <c r="AV81" s="10" t="s">
        <v>82</v>
      </c>
      <c r="AW81" s="10" t="s">
        <v>33</v>
      </c>
      <c r="AX81" s="10" t="s">
        <v>72</v>
      </c>
      <c r="AY81" s="169" t="s">
        <v>121</v>
      </c>
    </row>
    <row r="82" spans="1:65" s="10" customFormat="1" ht="11.25">
      <c r="B82" s="158"/>
      <c r="C82" s="159"/>
      <c r="D82" s="160" t="s">
        <v>122</v>
      </c>
      <c r="E82" s="161" t="s">
        <v>19</v>
      </c>
      <c r="F82" s="162" t="s">
        <v>124</v>
      </c>
      <c r="G82" s="159"/>
      <c r="H82" s="163">
        <v>12.4</v>
      </c>
      <c r="I82" s="164"/>
      <c r="J82" s="159"/>
      <c r="K82" s="159"/>
      <c r="L82" s="165"/>
      <c r="M82" s="166"/>
      <c r="N82" s="167"/>
      <c r="O82" s="167"/>
      <c r="P82" s="167"/>
      <c r="Q82" s="167"/>
      <c r="R82" s="167"/>
      <c r="S82" s="167"/>
      <c r="T82" s="168"/>
      <c r="AT82" s="169" t="s">
        <v>122</v>
      </c>
      <c r="AU82" s="169" t="s">
        <v>72</v>
      </c>
      <c r="AV82" s="10" t="s">
        <v>82</v>
      </c>
      <c r="AW82" s="10" t="s">
        <v>33</v>
      </c>
      <c r="AX82" s="10" t="s">
        <v>72</v>
      </c>
      <c r="AY82" s="169" t="s">
        <v>121</v>
      </c>
    </row>
    <row r="83" spans="1:65" s="10" customFormat="1" ht="11.25">
      <c r="B83" s="158"/>
      <c r="C83" s="159"/>
      <c r="D83" s="160" t="s">
        <v>122</v>
      </c>
      <c r="E83" s="161" t="s">
        <v>19</v>
      </c>
      <c r="F83" s="162" t="s">
        <v>125</v>
      </c>
      <c r="G83" s="159"/>
      <c r="H83" s="163">
        <v>85.4</v>
      </c>
      <c r="I83" s="164"/>
      <c r="J83" s="159"/>
      <c r="K83" s="159"/>
      <c r="L83" s="165"/>
      <c r="M83" s="166"/>
      <c r="N83" s="167"/>
      <c r="O83" s="167"/>
      <c r="P83" s="167"/>
      <c r="Q83" s="167"/>
      <c r="R83" s="167"/>
      <c r="S83" s="167"/>
      <c r="T83" s="168"/>
      <c r="AT83" s="169" t="s">
        <v>122</v>
      </c>
      <c r="AU83" s="169" t="s">
        <v>72</v>
      </c>
      <c r="AV83" s="10" t="s">
        <v>82</v>
      </c>
      <c r="AW83" s="10" t="s">
        <v>33</v>
      </c>
      <c r="AX83" s="10" t="s">
        <v>72</v>
      </c>
      <c r="AY83" s="169" t="s">
        <v>121</v>
      </c>
    </row>
    <row r="84" spans="1:65" s="10" customFormat="1" ht="11.25">
      <c r="B84" s="158"/>
      <c r="C84" s="159"/>
      <c r="D84" s="160" t="s">
        <v>122</v>
      </c>
      <c r="E84" s="161" t="s">
        <v>19</v>
      </c>
      <c r="F84" s="162" t="s">
        <v>126</v>
      </c>
      <c r="G84" s="159"/>
      <c r="H84" s="163">
        <v>8.6999999999999993</v>
      </c>
      <c r="I84" s="164"/>
      <c r="J84" s="159"/>
      <c r="K84" s="159"/>
      <c r="L84" s="165"/>
      <c r="M84" s="166"/>
      <c r="N84" s="167"/>
      <c r="O84" s="167"/>
      <c r="P84" s="167"/>
      <c r="Q84" s="167"/>
      <c r="R84" s="167"/>
      <c r="S84" s="167"/>
      <c r="T84" s="168"/>
      <c r="AT84" s="169" t="s">
        <v>122</v>
      </c>
      <c r="AU84" s="169" t="s">
        <v>72</v>
      </c>
      <c r="AV84" s="10" t="s">
        <v>82</v>
      </c>
      <c r="AW84" s="10" t="s">
        <v>33</v>
      </c>
      <c r="AX84" s="10" t="s">
        <v>72</v>
      </c>
      <c r="AY84" s="169" t="s">
        <v>121</v>
      </c>
    </row>
    <row r="85" spans="1:65" s="10" customFormat="1" ht="11.25">
      <c r="B85" s="158"/>
      <c r="C85" s="159"/>
      <c r="D85" s="160" t="s">
        <v>122</v>
      </c>
      <c r="E85" s="161" t="s">
        <v>19</v>
      </c>
      <c r="F85" s="162" t="s">
        <v>124</v>
      </c>
      <c r="G85" s="159"/>
      <c r="H85" s="163">
        <v>12.4</v>
      </c>
      <c r="I85" s="164"/>
      <c r="J85" s="159"/>
      <c r="K85" s="159"/>
      <c r="L85" s="165"/>
      <c r="M85" s="166"/>
      <c r="N85" s="167"/>
      <c r="O85" s="167"/>
      <c r="P85" s="167"/>
      <c r="Q85" s="167"/>
      <c r="R85" s="167"/>
      <c r="S85" s="167"/>
      <c r="T85" s="168"/>
      <c r="AT85" s="169" t="s">
        <v>122</v>
      </c>
      <c r="AU85" s="169" t="s">
        <v>72</v>
      </c>
      <c r="AV85" s="10" t="s">
        <v>82</v>
      </c>
      <c r="AW85" s="10" t="s">
        <v>33</v>
      </c>
      <c r="AX85" s="10" t="s">
        <v>72</v>
      </c>
      <c r="AY85" s="169" t="s">
        <v>121</v>
      </c>
    </row>
    <row r="86" spans="1:65" s="10" customFormat="1" ht="11.25">
      <c r="B86" s="158"/>
      <c r="C86" s="159"/>
      <c r="D86" s="160" t="s">
        <v>122</v>
      </c>
      <c r="E86" s="161" t="s">
        <v>19</v>
      </c>
      <c r="F86" s="162" t="s">
        <v>124</v>
      </c>
      <c r="G86" s="159"/>
      <c r="H86" s="163">
        <v>12.4</v>
      </c>
      <c r="I86" s="164"/>
      <c r="J86" s="159"/>
      <c r="K86" s="159"/>
      <c r="L86" s="165"/>
      <c r="M86" s="166"/>
      <c r="N86" s="167"/>
      <c r="O86" s="167"/>
      <c r="P86" s="167"/>
      <c r="Q86" s="167"/>
      <c r="R86" s="167"/>
      <c r="S86" s="167"/>
      <c r="T86" s="168"/>
      <c r="AT86" s="169" t="s">
        <v>122</v>
      </c>
      <c r="AU86" s="169" t="s">
        <v>72</v>
      </c>
      <c r="AV86" s="10" t="s">
        <v>82</v>
      </c>
      <c r="AW86" s="10" t="s">
        <v>33</v>
      </c>
      <c r="AX86" s="10" t="s">
        <v>72</v>
      </c>
      <c r="AY86" s="169" t="s">
        <v>121</v>
      </c>
    </row>
    <row r="87" spans="1:65" s="11" customFormat="1" ht="11.25">
      <c r="B87" s="170"/>
      <c r="C87" s="171"/>
      <c r="D87" s="160" t="s">
        <v>122</v>
      </c>
      <c r="E87" s="172" t="s">
        <v>19</v>
      </c>
      <c r="F87" s="173" t="s">
        <v>127</v>
      </c>
      <c r="G87" s="171"/>
      <c r="H87" s="174">
        <v>453.7999999999999</v>
      </c>
      <c r="I87" s="175"/>
      <c r="J87" s="171"/>
      <c r="K87" s="171"/>
      <c r="L87" s="176"/>
      <c r="M87" s="177"/>
      <c r="N87" s="178"/>
      <c r="O87" s="178"/>
      <c r="P87" s="178"/>
      <c r="Q87" s="178"/>
      <c r="R87" s="178"/>
      <c r="S87" s="178"/>
      <c r="T87" s="179"/>
      <c r="AT87" s="180" t="s">
        <v>122</v>
      </c>
      <c r="AU87" s="180" t="s">
        <v>72</v>
      </c>
      <c r="AV87" s="11" t="s">
        <v>120</v>
      </c>
      <c r="AW87" s="11" t="s">
        <v>33</v>
      </c>
      <c r="AX87" s="11" t="s">
        <v>80</v>
      </c>
      <c r="AY87" s="180" t="s">
        <v>121</v>
      </c>
    </row>
    <row r="88" spans="1:65" s="2" customFormat="1" ht="16.5" customHeight="1">
      <c r="A88" s="34"/>
      <c r="B88" s="35"/>
      <c r="C88" s="145" t="s">
        <v>82</v>
      </c>
      <c r="D88" s="145" t="s">
        <v>115</v>
      </c>
      <c r="E88" s="146" t="s">
        <v>128</v>
      </c>
      <c r="F88" s="147" t="s">
        <v>129</v>
      </c>
      <c r="G88" s="148" t="s">
        <v>130</v>
      </c>
      <c r="H88" s="149">
        <v>22.5</v>
      </c>
      <c r="I88" s="150"/>
      <c r="J88" s="151">
        <f>ROUND(I88*H88,2)</f>
        <v>0</v>
      </c>
      <c r="K88" s="147" t="s">
        <v>119</v>
      </c>
      <c r="L88" s="39"/>
      <c r="M88" s="152" t="s">
        <v>19</v>
      </c>
      <c r="N88" s="153" t="s">
        <v>43</v>
      </c>
      <c r="O88" s="64"/>
      <c r="P88" s="154">
        <f>O88*H88</f>
        <v>0</v>
      </c>
      <c r="Q88" s="154">
        <v>0</v>
      </c>
      <c r="R88" s="154">
        <f>Q88*H88</f>
        <v>0</v>
      </c>
      <c r="S88" s="154">
        <v>0</v>
      </c>
      <c r="T88" s="15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6" t="s">
        <v>120</v>
      </c>
      <c r="AT88" s="156" t="s">
        <v>115</v>
      </c>
      <c r="AU88" s="156" t="s">
        <v>72</v>
      </c>
      <c r="AY88" s="17" t="s">
        <v>121</v>
      </c>
      <c r="BE88" s="157">
        <f>IF(N88="základní",J88,0)</f>
        <v>0</v>
      </c>
      <c r="BF88" s="157">
        <f>IF(N88="snížená",J88,0)</f>
        <v>0</v>
      </c>
      <c r="BG88" s="157">
        <f>IF(N88="zákl. přenesená",J88,0)</f>
        <v>0</v>
      </c>
      <c r="BH88" s="157">
        <f>IF(N88="sníž. přenesená",J88,0)</f>
        <v>0</v>
      </c>
      <c r="BI88" s="157">
        <f>IF(N88="nulová",J88,0)</f>
        <v>0</v>
      </c>
      <c r="BJ88" s="17" t="s">
        <v>80</v>
      </c>
      <c r="BK88" s="157">
        <f>ROUND(I88*H88,2)</f>
        <v>0</v>
      </c>
      <c r="BL88" s="17" t="s">
        <v>120</v>
      </c>
      <c r="BM88" s="156" t="s">
        <v>120</v>
      </c>
    </row>
    <row r="89" spans="1:65" s="12" customFormat="1" ht="11.25">
      <c r="B89" s="181"/>
      <c r="C89" s="182"/>
      <c r="D89" s="160" t="s">
        <v>122</v>
      </c>
      <c r="E89" s="183" t="s">
        <v>19</v>
      </c>
      <c r="F89" s="184" t="s">
        <v>131</v>
      </c>
      <c r="G89" s="182"/>
      <c r="H89" s="183" t="s">
        <v>19</v>
      </c>
      <c r="I89" s="185"/>
      <c r="J89" s="182"/>
      <c r="K89" s="182"/>
      <c r="L89" s="186"/>
      <c r="M89" s="187"/>
      <c r="N89" s="188"/>
      <c r="O89" s="188"/>
      <c r="P89" s="188"/>
      <c r="Q89" s="188"/>
      <c r="R89" s="188"/>
      <c r="S89" s="188"/>
      <c r="T89" s="189"/>
      <c r="AT89" s="190" t="s">
        <v>122</v>
      </c>
      <c r="AU89" s="190" t="s">
        <v>72</v>
      </c>
      <c r="AV89" s="12" t="s">
        <v>80</v>
      </c>
      <c r="AW89" s="12" t="s">
        <v>33</v>
      </c>
      <c r="AX89" s="12" t="s">
        <v>72</v>
      </c>
      <c r="AY89" s="190" t="s">
        <v>121</v>
      </c>
    </row>
    <row r="90" spans="1:65" s="10" customFormat="1" ht="11.25">
      <c r="B90" s="158"/>
      <c r="C90" s="159"/>
      <c r="D90" s="160" t="s">
        <v>122</v>
      </c>
      <c r="E90" s="161" t="s">
        <v>19</v>
      </c>
      <c r="F90" s="162" t="s">
        <v>132</v>
      </c>
      <c r="G90" s="159"/>
      <c r="H90" s="163">
        <v>22.5</v>
      </c>
      <c r="I90" s="164"/>
      <c r="J90" s="159"/>
      <c r="K90" s="159"/>
      <c r="L90" s="165"/>
      <c r="M90" s="166"/>
      <c r="N90" s="167"/>
      <c r="O90" s="167"/>
      <c r="P90" s="167"/>
      <c r="Q90" s="167"/>
      <c r="R90" s="167"/>
      <c r="S90" s="167"/>
      <c r="T90" s="168"/>
      <c r="AT90" s="169" t="s">
        <v>122</v>
      </c>
      <c r="AU90" s="169" t="s">
        <v>72</v>
      </c>
      <c r="AV90" s="10" t="s">
        <v>82</v>
      </c>
      <c r="AW90" s="10" t="s">
        <v>33</v>
      </c>
      <c r="AX90" s="10" t="s">
        <v>72</v>
      </c>
      <c r="AY90" s="169" t="s">
        <v>121</v>
      </c>
    </row>
    <row r="91" spans="1:65" s="11" customFormat="1" ht="11.25">
      <c r="B91" s="170"/>
      <c r="C91" s="171"/>
      <c r="D91" s="160" t="s">
        <v>122</v>
      </c>
      <c r="E91" s="172" t="s">
        <v>19</v>
      </c>
      <c r="F91" s="173" t="s">
        <v>127</v>
      </c>
      <c r="G91" s="171"/>
      <c r="H91" s="174">
        <v>22.5</v>
      </c>
      <c r="I91" s="175"/>
      <c r="J91" s="171"/>
      <c r="K91" s="171"/>
      <c r="L91" s="176"/>
      <c r="M91" s="177"/>
      <c r="N91" s="178"/>
      <c r="O91" s="178"/>
      <c r="P91" s="178"/>
      <c r="Q91" s="178"/>
      <c r="R91" s="178"/>
      <c r="S91" s="178"/>
      <c r="T91" s="179"/>
      <c r="AT91" s="180" t="s">
        <v>122</v>
      </c>
      <c r="AU91" s="180" t="s">
        <v>72</v>
      </c>
      <c r="AV91" s="11" t="s">
        <v>120</v>
      </c>
      <c r="AW91" s="11" t="s">
        <v>33</v>
      </c>
      <c r="AX91" s="11" t="s">
        <v>80</v>
      </c>
      <c r="AY91" s="180" t="s">
        <v>121</v>
      </c>
    </row>
    <row r="92" spans="1:65" s="2" customFormat="1" ht="16.5" customHeight="1">
      <c r="A92" s="34"/>
      <c r="B92" s="35"/>
      <c r="C92" s="145" t="s">
        <v>133</v>
      </c>
      <c r="D92" s="145" t="s">
        <v>115</v>
      </c>
      <c r="E92" s="146" t="s">
        <v>134</v>
      </c>
      <c r="F92" s="147" t="s">
        <v>135</v>
      </c>
      <c r="G92" s="148" t="s">
        <v>130</v>
      </c>
      <c r="H92" s="149">
        <v>39.1</v>
      </c>
      <c r="I92" s="150"/>
      <c r="J92" s="151">
        <f>ROUND(I92*H92,2)</f>
        <v>0</v>
      </c>
      <c r="K92" s="147" t="s">
        <v>119</v>
      </c>
      <c r="L92" s="39"/>
      <c r="M92" s="152" t="s">
        <v>19</v>
      </c>
      <c r="N92" s="153" t="s">
        <v>43</v>
      </c>
      <c r="O92" s="64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120</v>
      </c>
      <c r="AT92" s="156" t="s">
        <v>115</v>
      </c>
      <c r="AU92" s="156" t="s">
        <v>72</v>
      </c>
      <c r="AY92" s="17" t="s">
        <v>121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7" t="s">
        <v>80</v>
      </c>
      <c r="BK92" s="157">
        <f>ROUND(I92*H92,2)</f>
        <v>0</v>
      </c>
      <c r="BL92" s="17" t="s">
        <v>120</v>
      </c>
      <c r="BM92" s="156" t="s">
        <v>136</v>
      </c>
    </row>
    <row r="93" spans="1:65" s="12" customFormat="1" ht="11.25">
      <c r="B93" s="181"/>
      <c r="C93" s="182"/>
      <c r="D93" s="160" t="s">
        <v>122</v>
      </c>
      <c r="E93" s="183" t="s">
        <v>19</v>
      </c>
      <c r="F93" s="184" t="s">
        <v>131</v>
      </c>
      <c r="G93" s="182"/>
      <c r="H93" s="183" t="s">
        <v>19</v>
      </c>
      <c r="I93" s="185"/>
      <c r="J93" s="182"/>
      <c r="K93" s="182"/>
      <c r="L93" s="186"/>
      <c r="M93" s="187"/>
      <c r="N93" s="188"/>
      <c r="O93" s="188"/>
      <c r="P93" s="188"/>
      <c r="Q93" s="188"/>
      <c r="R93" s="188"/>
      <c r="S93" s="188"/>
      <c r="T93" s="189"/>
      <c r="AT93" s="190" t="s">
        <v>122</v>
      </c>
      <c r="AU93" s="190" t="s">
        <v>72</v>
      </c>
      <c r="AV93" s="12" t="s">
        <v>80</v>
      </c>
      <c r="AW93" s="12" t="s">
        <v>33</v>
      </c>
      <c r="AX93" s="12" t="s">
        <v>72</v>
      </c>
      <c r="AY93" s="190" t="s">
        <v>121</v>
      </c>
    </row>
    <row r="94" spans="1:65" s="10" customFormat="1" ht="11.25">
      <c r="B94" s="158"/>
      <c r="C94" s="159"/>
      <c r="D94" s="160" t="s">
        <v>122</v>
      </c>
      <c r="E94" s="161" t="s">
        <v>19</v>
      </c>
      <c r="F94" s="162" t="s">
        <v>137</v>
      </c>
      <c r="G94" s="159"/>
      <c r="H94" s="163">
        <v>39.1</v>
      </c>
      <c r="I94" s="164"/>
      <c r="J94" s="159"/>
      <c r="K94" s="159"/>
      <c r="L94" s="165"/>
      <c r="M94" s="166"/>
      <c r="N94" s="167"/>
      <c r="O94" s="167"/>
      <c r="P94" s="167"/>
      <c r="Q94" s="167"/>
      <c r="R94" s="167"/>
      <c r="S94" s="167"/>
      <c r="T94" s="168"/>
      <c r="AT94" s="169" t="s">
        <v>122</v>
      </c>
      <c r="AU94" s="169" t="s">
        <v>72</v>
      </c>
      <c r="AV94" s="10" t="s">
        <v>82</v>
      </c>
      <c r="AW94" s="10" t="s">
        <v>33</v>
      </c>
      <c r="AX94" s="10" t="s">
        <v>72</v>
      </c>
      <c r="AY94" s="169" t="s">
        <v>121</v>
      </c>
    </row>
    <row r="95" spans="1:65" s="11" customFormat="1" ht="11.25">
      <c r="B95" s="170"/>
      <c r="C95" s="171"/>
      <c r="D95" s="160" t="s">
        <v>122</v>
      </c>
      <c r="E95" s="172" t="s">
        <v>19</v>
      </c>
      <c r="F95" s="173" t="s">
        <v>127</v>
      </c>
      <c r="G95" s="171"/>
      <c r="H95" s="174">
        <v>39.1</v>
      </c>
      <c r="I95" s="175"/>
      <c r="J95" s="171"/>
      <c r="K95" s="171"/>
      <c r="L95" s="176"/>
      <c r="M95" s="177"/>
      <c r="N95" s="178"/>
      <c r="O95" s="178"/>
      <c r="P95" s="178"/>
      <c r="Q95" s="178"/>
      <c r="R95" s="178"/>
      <c r="S95" s="178"/>
      <c r="T95" s="179"/>
      <c r="AT95" s="180" t="s">
        <v>122</v>
      </c>
      <c r="AU95" s="180" t="s">
        <v>72</v>
      </c>
      <c r="AV95" s="11" t="s">
        <v>120</v>
      </c>
      <c r="AW95" s="11" t="s">
        <v>33</v>
      </c>
      <c r="AX95" s="11" t="s">
        <v>80</v>
      </c>
      <c r="AY95" s="180" t="s">
        <v>121</v>
      </c>
    </row>
    <row r="96" spans="1:65" s="2" customFormat="1" ht="16.5" customHeight="1">
      <c r="A96" s="34"/>
      <c r="B96" s="35"/>
      <c r="C96" s="145" t="s">
        <v>120</v>
      </c>
      <c r="D96" s="145" t="s">
        <v>115</v>
      </c>
      <c r="E96" s="146" t="s">
        <v>138</v>
      </c>
      <c r="F96" s="147" t="s">
        <v>139</v>
      </c>
      <c r="G96" s="148" t="s">
        <v>130</v>
      </c>
      <c r="H96" s="149">
        <v>12.3</v>
      </c>
      <c r="I96" s="150"/>
      <c r="J96" s="151">
        <f>ROUND(I96*H96,2)</f>
        <v>0</v>
      </c>
      <c r="K96" s="147" t="s">
        <v>119</v>
      </c>
      <c r="L96" s="39"/>
      <c r="M96" s="152" t="s">
        <v>19</v>
      </c>
      <c r="N96" s="153" t="s">
        <v>43</v>
      </c>
      <c r="O96" s="64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120</v>
      </c>
      <c r="AT96" s="156" t="s">
        <v>115</v>
      </c>
      <c r="AU96" s="156" t="s">
        <v>72</v>
      </c>
      <c r="AY96" s="17" t="s">
        <v>121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7" t="s">
        <v>80</v>
      </c>
      <c r="BK96" s="157">
        <f>ROUND(I96*H96,2)</f>
        <v>0</v>
      </c>
      <c r="BL96" s="17" t="s">
        <v>120</v>
      </c>
      <c r="BM96" s="156" t="s">
        <v>140</v>
      </c>
    </row>
    <row r="97" spans="1:65" s="12" customFormat="1" ht="11.25">
      <c r="B97" s="181"/>
      <c r="C97" s="182"/>
      <c r="D97" s="160" t="s">
        <v>122</v>
      </c>
      <c r="E97" s="183" t="s">
        <v>19</v>
      </c>
      <c r="F97" s="184" t="s">
        <v>141</v>
      </c>
      <c r="G97" s="182"/>
      <c r="H97" s="183" t="s">
        <v>19</v>
      </c>
      <c r="I97" s="185"/>
      <c r="J97" s="182"/>
      <c r="K97" s="182"/>
      <c r="L97" s="186"/>
      <c r="M97" s="187"/>
      <c r="N97" s="188"/>
      <c r="O97" s="188"/>
      <c r="P97" s="188"/>
      <c r="Q97" s="188"/>
      <c r="R97" s="188"/>
      <c r="S97" s="188"/>
      <c r="T97" s="189"/>
      <c r="AT97" s="190" t="s">
        <v>122</v>
      </c>
      <c r="AU97" s="190" t="s">
        <v>72</v>
      </c>
      <c r="AV97" s="12" t="s">
        <v>80</v>
      </c>
      <c r="AW97" s="12" t="s">
        <v>33</v>
      </c>
      <c r="AX97" s="12" t="s">
        <v>72</v>
      </c>
      <c r="AY97" s="190" t="s">
        <v>121</v>
      </c>
    </row>
    <row r="98" spans="1:65" s="10" customFormat="1" ht="11.25">
      <c r="B98" s="158"/>
      <c r="C98" s="159"/>
      <c r="D98" s="160" t="s">
        <v>122</v>
      </c>
      <c r="E98" s="161" t="s">
        <v>19</v>
      </c>
      <c r="F98" s="162" t="s">
        <v>142</v>
      </c>
      <c r="G98" s="159"/>
      <c r="H98" s="163">
        <v>12.3</v>
      </c>
      <c r="I98" s="164"/>
      <c r="J98" s="159"/>
      <c r="K98" s="159"/>
      <c r="L98" s="165"/>
      <c r="M98" s="166"/>
      <c r="N98" s="167"/>
      <c r="O98" s="167"/>
      <c r="P98" s="167"/>
      <c r="Q98" s="167"/>
      <c r="R98" s="167"/>
      <c r="S98" s="167"/>
      <c r="T98" s="168"/>
      <c r="AT98" s="169" t="s">
        <v>122</v>
      </c>
      <c r="AU98" s="169" t="s">
        <v>72</v>
      </c>
      <c r="AV98" s="10" t="s">
        <v>82</v>
      </c>
      <c r="AW98" s="10" t="s">
        <v>33</v>
      </c>
      <c r="AX98" s="10" t="s">
        <v>72</v>
      </c>
      <c r="AY98" s="169" t="s">
        <v>121</v>
      </c>
    </row>
    <row r="99" spans="1:65" s="11" customFormat="1" ht="11.25">
      <c r="B99" s="170"/>
      <c r="C99" s="171"/>
      <c r="D99" s="160" t="s">
        <v>122</v>
      </c>
      <c r="E99" s="172" t="s">
        <v>19</v>
      </c>
      <c r="F99" s="173" t="s">
        <v>127</v>
      </c>
      <c r="G99" s="171"/>
      <c r="H99" s="174">
        <v>12.3</v>
      </c>
      <c r="I99" s="175"/>
      <c r="J99" s="171"/>
      <c r="K99" s="171"/>
      <c r="L99" s="176"/>
      <c r="M99" s="177"/>
      <c r="N99" s="178"/>
      <c r="O99" s="178"/>
      <c r="P99" s="178"/>
      <c r="Q99" s="178"/>
      <c r="R99" s="178"/>
      <c r="S99" s="178"/>
      <c r="T99" s="179"/>
      <c r="AT99" s="180" t="s">
        <v>122</v>
      </c>
      <c r="AU99" s="180" t="s">
        <v>72</v>
      </c>
      <c r="AV99" s="11" t="s">
        <v>120</v>
      </c>
      <c r="AW99" s="11" t="s">
        <v>33</v>
      </c>
      <c r="AX99" s="11" t="s">
        <v>80</v>
      </c>
      <c r="AY99" s="180" t="s">
        <v>121</v>
      </c>
    </row>
    <row r="100" spans="1:65" s="2" customFormat="1" ht="16.5" customHeight="1">
      <c r="A100" s="34"/>
      <c r="B100" s="35"/>
      <c r="C100" s="145" t="s">
        <v>143</v>
      </c>
      <c r="D100" s="145" t="s">
        <v>115</v>
      </c>
      <c r="E100" s="146" t="s">
        <v>144</v>
      </c>
      <c r="F100" s="147" t="s">
        <v>145</v>
      </c>
      <c r="G100" s="148" t="s">
        <v>118</v>
      </c>
      <c r="H100" s="149">
        <v>6.15</v>
      </c>
      <c r="I100" s="150"/>
      <c r="J100" s="151">
        <f>ROUND(I100*H100,2)</f>
        <v>0</v>
      </c>
      <c r="K100" s="147" t="s">
        <v>119</v>
      </c>
      <c r="L100" s="39"/>
      <c r="M100" s="152" t="s">
        <v>19</v>
      </c>
      <c r="N100" s="153" t="s">
        <v>43</v>
      </c>
      <c r="O100" s="64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120</v>
      </c>
      <c r="AT100" s="156" t="s">
        <v>115</v>
      </c>
      <c r="AU100" s="156" t="s">
        <v>72</v>
      </c>
      <c r="AY100" s="17" t="s">
        <v>121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7" t="s">
        <v>80</v>
      </c>
      <c r="BK100" s="157">
        <f>ROUND(I100*H100,2)</f>
        <v>0</v>
      </c>
      <c r="BL100" s="17" t="s">
        <v>120</v>
      </c>
      <c r="BM100" s="156" t="s">
        <v>146</v>
      </c>
    </row>
    <row r="101" spans="1:65" s="12" customFormat="1" ht="11.25">
      <c r="B101" s="181"/>
      <c r="C101" s="182"/>
      <c r="D101" s="160" t="s">
        <v>122</v>
      </c>
      <c r="E101" s="183" t="s">
        <v>19</v>
      </c>
      <c r="F101" s="184" t="s">
        <v>141</v>
      </c>
      <c r="G101" s="182"/>
      <c r="H101" s="183" t="s">
        <v>19</v>
      </c>
      <c r="I101" s="185"/>
      <c r="J101" s="182"/>
      <c r="K101" s="182"/>
      <c r="L101" s="186"/>
      <c r="M101" s="187"/>
      <c r="N101" s="188"/>
      <c r="O101" s="188"/>
      <c r="P101" s="188"/>
      <c r="Q101" s="188"/>
      <c r="R101" s="188"/>
      <c r="S101" s="188"/>
      <c r="T101" s="189"/>
      <c r="AT101" s="190" t="s">
        <v>122</v>
      </c>
      <c r="AU101" s="190" t="s">
        <v>72</v>
      </c>
      <c r="AV101" s="12" t="s">
        <v>80</v>
      </c>
      <c r="AW101" s="12" t="s">
        <v>33</v>
      </c>
      <c r="AX101" s="12" t="s">
        <v>72</v>
      </c>
      <c r="AY101" s="190" t="s">
        <v>121</v>
      </c>
    </row>
    <row r="102" spans="1:65" s="10" customFormat="1" ht="11.25">
      <c r="B102" s="158"/>
      <c r="C102" s="159"/>
      <c r="D102" s="160" t="s">
        <v>122</v>
      </c>
      <c r="E102" s="161" t="s">
        <v>19</v>
      </c>
      <c r="F102" s="162" t="s">
        <v>147</v>
      </c>
      <c r="G102" s="159"/>
      <c r="H102" s="163">
        <v>6.15</v>
      </c>
      <c r="I102" s="164"/>
      <c r="J102" s="159"/>
      <c r="K102" s="159"/>
      <c r="L102" s="165"/>
      <c r="M102" s="166"/>
      <c r="N102" s="167"/>
      <c r="O102" s="167"/>
      <c r="P102" s="167"/>
      <c r="Q102" s="167"/>
      <c r="R102" s="167"/>
      <c r="S102" s="167"/>
      <c r="T102" s="168"/>
      <c r="AT102" s="169" t="s">
        <v>122</v>
      </c>
      <c r="AU102" s="169" t="s">
        <v>72</v>
      </c>
      <c r="AV102" s="10" t="s">
        <v>82</v>
      </c>
      <c r="AW102" s="10" t="s">
        <v>33</v>
      </c>
      <c r="AX102" s="10" t="s">
        <v>72</v>
      </c>
      <c r="AY102" s="169" t="s">
        <v>121</v>
      </c>
    </row>
    <row r="103" spans="1:65" s="11" customFormat="1" ht="11.25">
      <c r="B103" s="170"/>
      <c r="C103" s="171"/>
      <c r="D103" s="160" t="s">
        <v>122</v>
      </c>
      <c r="E103" s="172" t="s">
        <v>19</v>
      </c>
      <c r="F103" s="173" t="s">
        <v>127</v>
      </c>
      <c r="G103" s="171"/>
      <c r="H103" s="174">
        <v>6.15</v>
      </c>
      <c r="I103" s="175"/>
      <c r="J103" s="171"/>
      <c r="K103" s="171"/>
      <c r="L103" s="176"/>
      <c r="M103" s="177"/>
      <c r="N103" s="178"/>
      <c r="O103" s="178"/>
      <c r="P103" s="178"/>
      <c r="Q103" s="178"/>
      <c r="R103" s="178"/>
      <c r="S103" s="178"/>
      <c r="T103" s="179"/>
      <c r="AT103" s="180" t="s">
        <v>122</v>
      </c>
      <c r="AU103" s="180" t="s">
        <v>72</v>
      </c>
      <c r="AV103" s="11" t="s">
        <v>120</v>
      </c>
      <c r="AW103" s="11" t="s">
        <v>33</v>
      </c>
      <c r="AX103" s="11" t="s">
        <v>80</v>
      </c>
      <c r="AY103" s="180" t="s">
        <v>121</v>
      </c>
    </row>
    <row r="104" spans="1:65" s="2" customFormat="1" ht="33" customHeight="1">
      <c r="A104" s="34"/>
      <c r="B104" s="35"/>
      <c r="C104" s="145" t="s">
        <v>136</v>
      </c>
      <c r="D104" s="145" t="s">
        <v>115</v>
      </c>
      <c r="E104" s="146" t="s">
        <v>148</v>
      </c>
      <c r="F104" s="147" t="s">
        <v>149</v>
      </c>
      <c r="G104" s="148" t="s">
        <v>150</v>
      </c>
      <c r="H104" s="149">
        <v>112.273</v>
      </c>
      <c r="I104" s="150"/>
      <c r="J104" s="151">
        <f>ROUND(I104*H104,2)</f>
        <v>0</v>
      </c>
      <c r="K104" s="147" t="s">
        <v>119</v>
      </c>
      <c r="L104" s="39"/>
      <c r="M104" s="152" t="s">
        <v>19</v>
      </c>
      <c r="N104" s="153" t="s">
        <v>43</v>
      </c>
      <c r="O104" s="64"/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120</v>
      </c>
      <c r="AT104" s="156" t="s">
        <v>115</v>
      </c>
      <c r="AU104" s="156" t="s">
        <v>72</v>
      </c>
      <c r="AY104" s="17" t="s">
        <v>121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7" t="s">
        <v>80</v>
      </c>
      <c r="BK104" s="157">
        <f>ROUND(I104*H104,2)</f>
        <v>0</v>
      </c>
      <c r="BL104" s="17" t="s">
        <v>120</v>
      </c>
      <c r="BM104" s="156" t="s">
        <v>151</v>
      </c>
    </row>
    <row r="105" spans="1:65" s="12" customFormat="1" ht="11.25">
      <c r="B105" s="181"/>
      <c r="C105" s="182"/>
      <c r="D105" s="160" t="s">
        <v>122</v>
      </c>
      <c r="E105" s="183" t="s">
        <v>19</v>
      </c>
      <c r="F105" s="184" t="s">
        <v>152</v>
      </c>
      <c r="G105" s="182"/>
      <c r="H105" s="183" t="s">
        <v>19</v>
      </c>
      <c r="I105" s="185"/>
      <c r="J105" s="182"/>
      <c r="K105" s="182"/>
      <c r="L105" s="186"/>
      <c r="M105" s="187"/>
      <c r="N105" s="188"/>
      <c r="O105" s="188"/>
      <c r="P105" s="188"/>
      <c r="Q105" s="188"/>
      <c r="R105" s="188"/>
      <c r="S105" s="188"/>
      <c r="T105" s="189"/>
      <c r="AT105" s="190" t="s">
        <v>122</v>
      </c>
      <c r="AU105" s="190" t="s">
        <v>72</v>
      </c>
      <c r="AV105" s="12" t="s">
        <v>80</v>
      </c>
      <c r="AW105" s="12" t="s">
        <v>33</v>
      </c>
      <c r="AX105" s="12" t="s">
        <v>72</v>
      </c>
      <c r="AY105" s="190" t="s">
        <v>121</v>
      </c>
    </row>
    <row r="106" spans="1:65" s="10" customFormat="1" ht="11.25">
      <c r="B106" s="158"/>
      <c r="C106" s="159"/>
      <c r="D106" s="160" t="s">
        <v>122</v>
      </c>
      <c r="E106" s="161" t="s">
        <v>19</v>
      </c>
      <c r="F106" s="162" t="s">
        <v>153</v>
      </c>
      <c r="G106" s="159"/>
      <c r="H106" s="163">
        <v>102.105</v>
      </c>
      <c r="I106" s="164"/>
      <c r="J106" s="159"/>
      <c r="K106" s="159"/>
      <c r="L106" s="165"/>
      <c r="M106" s="166"/>
      <c r="N106" s="167"/>
      <c r="O106" s="167"/>
      <c r="P106" s="167"/>
      <c r="Q106" s="167"/>
      <c r="R106" s="167"/>
      <c r="S106" s="167"/>
      <c r="T106" s="168"/>
      <c r="AT106" s="169" t="s">
        <v>122</v>
      </c>
      <c r="AU106" s="169" t="s">
        <v>72</v>
      </c>
      <c r="AV106" s="10" t="s">
        <v>82</v>
      </c>
      <c r="AW106" s="10" t="s">
        <v>33</v>
      </c>
      <c r="AX106" s="10" t="s">
        <v>72</v>
      </c>
      <c r="AY106" s="169" t="s">
        <v>121</v>
      </c>
    </row>
    <row r="107" spans="1:65" s="10" customFormat="1" ht="11.25">
      <c r="B107" s="158"/>
      <c r="C107" s="159"/>
      <c r="D107" s="160" t="s">
        <v>122</v>
      </c>
      <c r="E107" s="161" t="s">
        <v>19</v>
      </c>
      <c r="F107" s="162" t="s">
        <v>154</v>
      </c>
      <c r="G107" s="159"/>
      <c r="H107" s="163">
        <v>2.0299999999999998</v>
      </c>
      <c r="I107" s="164"/>
      <c r="J107" s="159"/>
      <c r="K107" s="159"/>
      <c r="L107" s="165"/>
      <c r="M107" s="166"/>
      <c r="N107" s="167"/>
      <c r="O107" s="167"/>
      <c r="P107" s="167"/>
      <c r="Q107" s="167"/>
      <c r="R107" s="167"/>
      <c r="S107" s="167"/>
      <c r="T107" s="168"/>
      <c r="AT107" s="169" t="s">
        <v>122</v>
      </c>
      <c r="AU107" s="169" t="s">
        <v>72</v>
      </c>
      <c r="AV107" s="10" t="s">
        <v>82</v>
      </c>
      <c r="AW107" s="10" t="s">
        <v>33</v>
      </c>
      <c r="AX107" s="10" t="s">
        <v>72</v>
      </c>
      <c r="AY107" s="169" t="s">
        <v>121</v>
      </c>
    </row>
    <row r="108" spans="1:65" s="10" customFormat="1" ht="11.25">
      <c r="B108" s="158"/>
      <c r="C108" s="159"/>
      <c r="D108" s="160" t="s">
        <v>122</v>
      </c>
      <c r="E108" s="161" t="s">
        <v>19</v>
      </c>
      <c r="F108" s="162" t="s">
        <v>155</v>
      </c>
      <c r="G108" s="159"/>
      <c r="H108" s="163">
        <v>8.1379999999999999</v>
      </c>
      <c r="I108" s="164"/>
      <c r="J108" s="159"/>
      <c r="K108" s="159"/>
      <c r="L108" s="165"/>
      <c r="M108" s="166"/>
      <c r="N108" s="167"/>
      <c r="O108" s="167"/>
      <c r="P108" s="167"/>
      <c r="Q108" s="167"/>
      <c r="R108" s="167"/>
      <c r="S108" s="167"/>
      <c r="T108" s="168"/>
      <c r="AT108" s="169" t="s">
        <v>122</v>
      </c>
      <c r="AU108" s="169" t="s">
        <v>72</v>
      </c>
      <c r="AV108" s="10" t="s">
        <v>82</v>
      </c>
      <c r="AW108" s="10" t="s">
        <v>33</v>
      </c>
      <c r="AX108" s="10" t="s">
        <v>72</v>
      </c>
      <c r="AY108" s="169" t="s">
        <v>121</v>
      </c>
    </row>
    <row r="109" spans="1:65" s="11" customFormat="1" ht="11.25">
      <c r="B109" s="170"/>
      <c r="C109" s="171"/>
      <c r="D109" s="160" t="s">
        <v>122</v>
      </c>
      <c r="E109" s="172" t="s">
        <v>19</v>
      </c>
      <c r="F109" s="173" t="s">
        <v>127</v>
      </c>
      <c r="G109" s="171"/>
      <c r="H109" s="174">
        <v>112.273</v>
      </c>
      <c r="I109" s="175"/>
      <c r="J109" s="171"/>
      <c r="K109" s="171"/>
      <c r="L109" s="176"/>
      <c r="M109" s="177"/>
      <c r="N109" s="178"/>
      <c r="O109" s="178"/>
      <c r="P109" s="178"/>
      <c r="Q109" s="178"/>
      <c r="R109" s="178"/>
      <c r="S109" s="178"/>
      <c r="T109" s="179"/>
      <c r="AT109" s="180" t="s">
        <v>122</v>
      </c>
      <c r="AU109" s="180" t="s">
        <v>72</v>
      </c>
      <c r="AV109" s="11" t="s">
        <v>120</v>
      </c>
      <c r="AW109" s="11" t="s">
        <v>33</v>
      </c>
      <c r="AX109" s="11" t="s">
        <v>80</v>
      </c>
      <c r="AY109" s="180" t="s">
        <v>121</v>
      </c>
    </row>
    <row r="110" spans="1:65" s="2" customFormat="1" ht="16.5" customHeight="1">
      <c r="A110" s="34"/>
      <c r="B110" s="35"/>
      <c r="C110" s="145" t="s">
        <v>156</v>
      </c>
      <c r="D110" s="145" t="s">
        <v>115</v>
      </c>
      <c r="E110" s="146" t="s">
        <v>157</v>
      </c>
      <c r="F110" s="147" t="s">
        <v>158</v>
      </c>
      <c r="G110" s="148" t="s">
        <v>150</v>
      </c>
      <c r="H110" s="149">
        <v>112.273</v>
      </c>
      <c r="I110" s="150"/>
      <c r="J110" s="151">
        <f>ROUND(I110*H110,2)</f>
        <v>0</v>
      </c>
      <c r="K110" s="147" t="s">
        <v>119</v>
      </c>
      <c r="L110" s="39"/>
      <c r="M110" s="152" t="s">
        <v>19</v>
      </c>
      <c r="N110" s="153" t="s">
        <v>43</v>
      </c>
      <c r="O110" s="64"/>
      <c r="P110" s="154">
        <f>O110*H110</f>
        <v>0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120</v>
      </c>
      <c r="AT110" s="156" t="s">
        <v>115</v>
      </c>
      <c r="AU110" s="156" t="s">
        <v>72</v>
      </c>
      <c r="AY110" s="17" t="s">
        <v>121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7" t="s">
        <v>80</v>
      </c>
      <c r="BK110" s="157">
        <f>ROUND(I110*H110,2)</f>
        <v>0</v>
      </c>
      <c r="BL110" s="17" t="s">
        <v>120</v>
      </c>
      <c r="BM110" s="156" t="s">
        <v>159</v>
      </c>
    </row>
    <row r="111" spans="1:65" s="12" customFormat="1" ht="11.25">
      <c r="B111" s="181"/>
      <c r="C111" s="182"/>
      <c r="D111" s="160" t="s">
        <v>122</v>
      </c>
      <c r="E111" s="183" t="s">
        <v>19</v>
      </c>
      <c r="F111" s="184" t="s">
        <v>160</v>
      </c>
      <c r="G111" s="182"/>
      <c r="H111" s="183" t="s">
        <v>19</v>
      </c>
      <c r="I111" s="185"/>
      <c r="J111" s="182"/>
      <c r="K111" s="182"/>
      <c r="L111" s="186"/>
      <c r="M111" s="187"/>
      <c r="N111" s="188"/>
      <c r="O111" s="188"/>
      <c r="P111" s="188"/>
      <c r="Q111" s="188"/>
      <c r="R111" s="188"/>
      <c r="S111" s="188"/>
      <c r="T111" s="189"/>
      <c r="AT111" s="190" t="s">
        <v>122</v>
      </c>
      <c r="AU111" s="190" t="s">
        <v>72</v>
      </c>
      <c r="AV111" s="12" t="s">
        <v>80</v>
      </c>
      <c r="AW111" s="12" t="s">
        <v>33</v>
      </c>
      <c r="AX111" s="12" t="s">
        <v>72</v>
      </c>
      <c r="AY111" s="190" t="s">
        <v>121</v>
      </c>
    </row>
    <row r="112" spans="1:65" s="10" customFormat="1" ht="11.25">
      <c r="B112" s="158"/>
      <c r="C112" s="159"/>
      <c r="D112" s="160" t="s">
        <v>122</v>
      </c>
      <c r="E112" s="161" t="s">
        <v>19</v>
      </c>
      <c r="F112" s="162" t="s">
        <v>153</v>
      </c>
      <c r="G112" s="159"/>
      <c r="H112" s="163">
        <v>102.105</v>
      </c>
      <c r="I112" s="164"/>
      <c r="J112" s="159"/>
      <c r="K112" s="159"/>
      <c r="L112" s="165"/>
      <c r="M112" s="166"/>
      <c r="N112" s="167"/>
      <c r="O112" s="167"/>
      <c r="P112" s="167"/>
      <c r="Q112" s="167"/>
      <c r="R112" s="167"/>
      <c r="S112" s="167"/>
      <c r="T112" s="168"/>
      <c r="AT112" s="169" t="s">
        <v>122</v>
      </c>
      <c r="AU112" s="169" t="s">
        <v>72</v>
      </c>
      <c r="AV112" s="10" t="s">
        <v>82</v>
      </c>
      <c r="AW112" s="10" t="s">
        <v>33</v>
      </c>
      <c r="AX112" s="10" t="s">
        <v>72</v>
      </c>
      <c r="AY112" s="169" t="s">
        <v>121</v>
      </c>
    </row>
    <row r="113" spans="1:65" s="10" customFormat="1" ht="11.25">
      <c r="B113" s="158"/>
      <c r="C113" s="159"/>
      <c r="D113" s="160" t="s">
        <v>122</v>
      </c>
      <c r="E113" s="161" t="s">
        <v>19</v>
      </c>
      <c r="F113" s="162" t="s">
        <v>154</v>
      </c>
      <c r="G113" s="159"/>
      <c r="H113" s="163">
        <v>2.0299999999999998</v>
      </c>
      <c r="I113" s="164"/>
      <c r="J113" s="159"/>
      <c r="K113" s="159"/>
      <c r="L113" s="165"/>
      <c r="M113" s="166"/>
      <c r="N113" s="167"/>
      <c r="O113" s="167"/>
      <c r="P113" s="167"/>
      <c r="Q113" s="167"/>
      <c r="R113" s="167"/>
      <c r="S113" s="167"/>
      <c r="T113" s="168"/>
      <c r="AT113" s="169" t="s">
        <v>122</v>
      </c>
      <c r="AU113" s="169" t="s">
        <v>72</v>
      </c>
      <c r="AV113" s="10" t="s">
        <v>82</v>
      </c>
      <c r="AW113" s="10" t="s">
        <v>33</v>
      </c>
      <c r="AX113" s="10" t="s">
        <v>72</v>
      </c>
      <c r="AY113" s="169" t="s">
        <v>121</v>
      </c>
    </row>
    <row r="114" spans="1:65" s="10" customFormat="1" ht="11.25">
      <c r="B114" s="158"/>
      <c r="C114" s="159"/>
      <c r="D114" s="160" t="s">
        <v>122</v>
      </c>
      <c r="E114" s="161" t="s">
        <v>19</v>
      </c>
      <c r="F114" s="162" t="s">
        <v>155</v>
      </c>
      <c r="G114" s="159"/>
      <c r="H114" s="163">
        <v>8.1379999999999999</v>
      </c>
      <c r="I114" s="164"/>
      <c r="J114" s="159"/>
      <c r="K114" s="159"/>
      <c r="L114" s="165"/>
      <c r="M114" s="166"/>
      <c r="N114" s="167"/>
      <c r="O114" s="167"/>
      <c r="P114" s="167"/>
      <c r="Q114" s="167"/>
      <c r="R114" s="167"/>
      <c r="S114" s="167"/>
      <c r="T114" s="168"/>
      <c r="AT114" s="169" t="s">
        <v>122</v>
      </c>
      <c r="AU114" s="169" t="s">
        <v>72</v>
      </c>
      <c r="AV114" s="10" t="s">
        <v>82</v>
      </c>
      <c r="AW114" s="10" t="s">
        <v>33</v>
      </c>
      <c r="AX114" s="10" t="s">
        <v>72</v>
      </c>
      <c r="AY114" s="169" t="s">
        <v>121</v>
      </c>
    </row>
    <row r="115" spans="1:65" s="11" customFormat="1" ht="11.25">
      <c r="B115" s="170"/>
      <c r="C115" s="171"/>
      <c r="D115" s="160" t="s">
        <v>122</v>
      </c>
      <c r="E115" s="172" t="s">
        <v>19</v>
      </c>
      <c r="F115" s="173" t="s">
        <v>127</v>
      </c>
      <c r="G115" s="171"/>
      <c r="H115" s="174">
        <v>112.273</v>
      </c>
      <c r="I115" s="175"/>
      <c r="J115" s="171"/>
      <c r="K115" s="171"/>
      <c r="L115" s="176"/>
      <c r="M115" s="177"/>
      <c r="N115" s="178"/>
      <c r="O115" s="178"/>
      <c r="P115" s="178"/>
      <c r="Q115" s="178"/>
      <c r="R115" s="178"/>
      <c r="S115" s="178"/>
      <c r="T115" s="179"/>
      <c r="AT115" s="180" t="s">
        <v>122</v>
      </c>
      <c r="AU115" s="180" t="s">
        <v>72</v>
      </c>
      <c r="AV115" s="11" t="s">
        <v>120</v>
      </c>
      <c r="AW115" s="11" t="s">
        <v>33</v>
      </c>
      <c r="AX115" s="11" t="s">
        <v>80</v>
      </c>
      <c r="AY115" s="180" t="s">
        <v>121</v>
      </c>
    </row>
    <row r="116" spans="1:65" s="2" customFormat="1" ht="16.5" customHeight="1">
      <c r="A116" s="34"/>
      <c r="B116" s="35"/>
      <c r="C116" s="145" t="s">
        <v>140</v>
      </c>
      <c r="D116" s="145" t="s">
        <v>115</v>
      </c>
      <c r="E116" s="146" t="s">
        <v>161</v>
      </c>
      <c r="F116" s="147" t="s">
        <v>162</v>
      </c>
      <c r="G116" s="148" t="s">
        <v>163</v>
      </c>
      <c r="H116" s="149">
        <v>14</v>
      </c>
      <c r="I116" s="150"/>
      <c r="J116" s="151">
        <f>ROUND(I116*H116,2)</f>
        <v>0</v>
      </c>
      <c r="K116" s="147" t="s">
        <v>119</v>
      </c>
      <c r="L116" s="39"/>
      <c r="M116" s="152" t="s">
        <v>19</v>
      </c>
      <c r="N116" s="153" t="s">
        <v>43</v>
      </c>
      <c r="O116" s="64"/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6" t="s">
        <v>120</v>
      </c>
      <c r="AT116" s="156" t="s">
        <v>115</v>
      </c>
      <c r="AU116" s="156" t="s">
        <v>72</v>
      </c>
      <c r="AY116" s="17" t="s">
        <v>121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7" t="s">
        <v>80</v>
      </c>
      <c r="BK116" s="157">
        <f>ROUND(I116*H116,2)</f>
        <v>0</v>
      </c>
      <c r="BL116" s="17" t="s">
        <v>120</v>
      </c>
      <c r="BM116" s="156" t="s">
        <v>164</v>
      </c>
    </row>
    <row r="117" spans="1:65" s="12" customFormat="1" ht="11.25">
      <c r="B117" s="181"/>
      <c r="C117" s="182"/>
      <c r="D117" s="160" t="s">
        <v>122</v>
      </c>
      <c r="E117" s="183" t="s">
        <v>19</v>
      </c>
      <c r="F117" s="184" t="s">
        <v>165</v>
      </c>
      <c r="G117" s="182"/>
      <c r="H117" s="183" t="s">
        <v>19</v>
      </c>
      <c r="I117" s="185"/>
      <c r="J117" s="182"/>
      <c r="K117" s="182"/>
      <c r="L117" s="186"/>
      <c r="M117" s="187"/>
      <c r="N117" s="188"/>
      <c r="O117" s="188"/>
      <c r="P117" s="188"/>
      <c r="Q117" s="188"/>
      <c r="R117" s="188"/>
      <c r="S117" s="188"/>
      <c r="T117" s="189"/>
      <c r="AT117" s="190" t="s">
        <v>122</v>
      </c>
      <c r="AU117" s="190" t="s">
        <v>72</v>
      </c>
      <c r="AV117" s="12" t="s">
        <v>80</v>
      </c>
      <c r="AW117" s="12" t="s">
        <v>33</v>
      </c>
      <c r="AX117" s="12" t="s">
        <v>72</v>
      </c>
      <c r="AY117" s="190" t="s">
        <v>121</v>
      </c>
    </row>
    <row r="118" spans="1:65" s="10" customFormat="1" ht="11.25">
      <c r="B118" s="158"/>
      <c r="C118" s="159"/>
      <c r="D118" s="160" t="s">
        <v>122</v>
      </c>
      <c r="E118" s="161" t="s">
        <v>19</v>
      </c>
      <c r="F118" s="162" t="s">
        <v>159</v>
      </c>
      <c r="G118" s="159"/>
      <c r="H118" s="163">
        <v>14</v>
      </c>
      <c r="I118" s="164"/>
      <c r="J118" s="159"/>
      <c r="K118" s="159"/>
      <c r="L118" s="165"/>
      <c r="M118" s="166"/>
      <c r="N118" s="167"/>
      <c r="O118" s="167"/>
      <c r="P118" s="167"/>
      <c r="Q118" s="167"/>
      <c r="R118" s="167"/>
      <c r="S118" s="167"/>
      <c r="T118" s="168"/>
      <c r="AT118" s="169" t="s">
        <v>122</v>
      </c>
      <c r="AU118" s="169" t="s">
        <v>72</v>
      </c>
      <c r="AV118" s="10" t="s">
        <v>82</v>
      </c>
      <c r="AW118" s="10" t="s">
        <v>33</v>
      </c>
      <c r="AX118" s="10" t="s">
        <v>72</v>
      </c>
      <c r="AY118" s="169" t="s">
        <v>121</v>
      </c>
    </row>
    <row r="119" spans="1:65" s="11" customFormat="1" ht="11.25">
      <c r="B119" s="170"/>
      <c r="C119" s="171"/>
      <c r="D119" s="160" t="s">
        <v>122</v>
      </c>
      <c r="E119" s="172" t="s">
        <v>19</v>
      </c>
      <c r="F119" s="173" t="s">
        <v>127</v>
      </c>
      <c r="G119" s="171"/>
      <c r="H119" s="174">
        <v>14</v>
      </c>
      <c r="I119" s="175"/>
      <c r="J119" s="171"/>
      <c r="K119" s="171"/>
      <c r="L119" s="176"/>
      <c r="M119" s="177"/>
      <c r="N119" s="178"/>
      <c r="O119" s="178"/>
      <c r="P119" s="178"/>
      <c r="Q119" s="178"/>
      <c r="R119" s="178"/>
      <c r="S119" s="178"/>
      <c r="T119" s="179"/>
      <c r="AT119" s="180" t="s">
        <v>122</v>
      </c>
      <c r="AU119" s="180" t="s">
        <v>72</v>
      </c>
      <c r="AV119" s="11" t="s">
        <v>120</v>
      </c>
      <c r="AW119" s="11" t="s">
        <v>33</v>
      </c>
      <c r="AX119" s="11" t="s">
        <v>80</v>
      </c>
      <c r="AY119" s="180" t="s">
        <v>121</v>
      </c>
    </row>
    <row r="120" spans="1:65" s="2" customFormat="1" ht="16.5" customHeight="1">
      <c r="A120" s="34"/>
      <c r="B120" s="35"/>
      <c r="C120" s="145" t="s">
        <v>166</v>
      </c>
      <c r="D120" s="145" t="s">
        <v>115</v>
      </c>
      <c r="E120" s="146" t="s">
        <v>167</v>
      </c>
      <c r="F120" s="147" t="s">
        <v>168</v>
      </c>
      <c r="G120" s="148" t="s">
        <v>169</v>
      </c>
      <c r="H120" s="149">
        <v>0.13</v>
      </c>
      <c r="I120" s="150"/>
      <c r="J120" s="151">
        <f>ROUND(I120*H120,2)</f>
        <v>0</v>
      </c>
      <c r="K120" s="147" t="s">
        <v>119</v>
      </c>
      <c r="L120" s="39"/>
      <c r="M120" s="152" t="s">
        <v>19</v>
      </c>
      <c r="N120" s="153" t="s">
        <v>43</v>
      </c>
      <c r="O120" s="64"/>
      <c r="P120" s="154">
        <f>O120*H120</f>
        <v>0</v>
      </c>
      <c r="Q120" s="154">
        <v>0</v>
      </c>
      <c r="R120" s="154">
        <f>Q120*H120</f>
        <v>0</v>
      </c>
      <c r="S120" s="154">
        <v>0</v>
      </c>
      <c r="T120" s="15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6" t="s">
        <v>120</v>
      </c>
      <c r="AT120" s="156" t="s">
        <v>115</v>
      </c>
      <c r="AU120" s="156" t="s">
        <v>72</v>
      </c>
      <c r="AY120" s="17" t="s">
        <v>121</v>
      </c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17" t="s">
        <v>80</v>
      </c>
      <c r="BK120" s="157">
        <f>ROUND(I120*H120,2)</f>
        <v>0</v>
      </c>
      <c r="BL120" s="17" t="s">
        <v>120</v>
      </c>
      <c r="BM120" s="156" t="s">
        <v>170</v>
      </c>
    </row>
    <row r="121" spans="1:65" s="2" customFormat="1" ht="16.5" customHeight="1">
      <c r="A121" s="34"/>
      <c r="B121" s="35"/>
      <c r="C121" s="145" t="s">
        <v>146</v>
      </c>
      <c r="D121" s="145" t="s">
        <v>115</v>
      </c>
      <c r="E121" s="146" t="s">
        <v>171</v>
      </c>
      <c r="F121" s="147" t="s">
        <v>172</v>
      </c>
      <c r="G121" s="148" t="s">
        <v>150</v>
      </c>
      <c r="H121" s="149">
        <v>11.44</v>
      </c>
      <c r="I121" s="150"/>
      <c r="J121" s="151">
        <f>ROUND(I121*H121,2)</f>
        <v>0</v>
      </c>
      <c r="K121" s="147" t="s">
        <v>119</v>
      </c>
      <c r="L121" s="39"/>
      <c r="M121" s="152" t="s">
        <v>19</v>
      </c>
      <c r="N121" s="153" t="s">
        <v>43</v>
      </c>
      <c r="O121" s="64"/>
      <c r="P121" s="154">
        <f>O121*H121</f>
        <v>0</v>
      </c>
      <c r="Q121" s="154">
        <v>0</v>
      </c>
      <c r="R121" s="154">
        <f>Q121*H121</f>
        <v>0</v>
      </c>
      <c r="S121" s="154">
        <v>0</v>
      </c>
      <c r="T121" s="15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6" t="s">
        <v>120</v>
      </c>
      <c r="AT121" s="156" t="s">
        <v>115</v>
      </c>
      <c r="AU121" s="156" t="s">
        <v>72</v>
      </c>
      <c r="AY121" s="17" t="s">
        <v>121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7" t="s">
        <v>80</v>
      </c>
      <c r="BK121" s="157">
        <f>ROUND(I121*H121,2)</f>
        <v>0</v>
      </c>
      <c r="BL121" s="17" t="s">
        <v>120</v>
      </c>
      <c r="BM121" s="156" t="s">
        <v>173</v>
      </c>
    </row>
    <row r="122" spans="1:65" s="10" customFormat="1" ht="11.25">
      <c r="B122" s="158"/>
      <c r="C122" s="159"/>
      <c r="D122" s="160" t="s">
        <v>122</v>
      </c>
      <c r="E122" s="161" t="s">
        <v>19</v>
      </c>
      <c r="F122" s="162" t="s">
        <v>174</v>
      </c>
      <c r="G122" s="159"/>
      <c r="H122" s="163">
        <v>11.44</v>
      </c>
      <c r="I122" s="164"/>
      <c r="J122" s="159"/>
      <c r="K122" s="159"/>
      <c r="L122" s="165"/>
      <c r="M122" s="166"/>
      <c r="N122" s="167"/>
      <c r="O122" s="167"/>
      <c r="P122" s="167"/>
      <c r="Q122" s="167"/>
      <c r="R122" s="167"/>
      <c r="S122" s="167"/>
      <c r="T122" s="168"/>
      <c r="AT122" s="169" t="s">
        <v>122</v>
      </c>
      <c r="AU122" s="169" t="s">
        <v>72</v>
      </c>
      <c r="AV122" s="10" t="s">
        <v>82</v>
      </c>
      <c r="AW122" s="10" t="s">
        <v>33</v>
      </c>
      <c r="AX122" s="10" t="s">
        <v>72</v>
      </c>
      <c r="AY122" s="169" t="s">
        <v>121</v>
      </c>
    </row>
    <row r="123" spans="1:65" s="11" customFormat="1" ht="11.25">
      <c r="B123" s="170"/>
      <c r="C123" s="171"/>
      <c r="D123" s="160" t="s">
        <v>122</v>
      </c>
      <c r="E123" s="172" t="s">
        <v>19</v>
      </c>
      <c r="F123" s="173" t="s">
        <v>127</v>
      </c>
      <c r="G123" s="171"/>
      <c r="H123" s="174">
        <v>11.44</v>
      </c>
      <c r="I123" s="175"/>
      <c r="J123" s="171"/>
      <c r="K123" s="171"/>
      <c r="L123" s="176"/>
      <c r="M123" s="177"/>
      <c r="N123" s="178"/>
      <c r="O123" s="178"/>
      <c r="P123" s="178"/>
      <c r="Q123" s="178"/>
      <c r="R123" s="178"/>
      <c r="S123" s="178"/>
      <c r="T123" s="179"/>
      <c r="AT123" s="180" t="s">
        <v>122</v>
      </c>
      <c r="AU123" s="180" t="s">
        <v>72</v>
      </c>
      <c r="AV123" s="11" t="s">
        <v>120</v>
      </c>
      <c r="AW123" s="11" t="s">
        <v>33</v>
      </c>
      <c r="AX123" s="11" t="s">
        <v>80</v>
      </c>
      <c r="AY123" s="180" t="s">
        <v>121</v>
      </c>
    </row>
    <row r="124" spans="1:65" s="2" customFormat="1" ht="16.5" customHeight="1">
      <c r="A124" s="34"/>
      <c r="B124" s="35"/>
      <c r="C124" s="145" t="s">
        <v>175</v>
      </c>
      <c r="D124" s="145" t="s">
        <v>115</v>
      </c>
      <c r="E124" s="146" t="s">
        <v>176</v>
      </c>
      <c r="F124" s="147" t="s">
        <v>177</v>
      </c>
      <c r="G124" s="148" t="s">
        <v>169</v>
      </c>
      <c r="H124" s="149">
        <v>0.13</v>
      </c>
      <c r="I124" s="150"/>
      <c r="J124" s="151">
        <f>ROUND(I124*H124,2)</f>
        <v>0</v>
      </c>
      <c r="K124" s="147" t="s">
        <v>119</v>
      </c>
      <c r="L124" s="39"/>
      <c r="M124" s="152" t="s">
        <v>19</v>
      </c>
      <c r="N124" s="153" t="s">
        <v>43</v>
      </c>
      <c r="O124" s="64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120</v>
      </c>
      <c r="AT124" s="156" t="s">
        <v>115</v>
      </c>
      <c r="AU124" s="156" t="s">
        <v>72</v>
      </c>
      <c r="AY124" s="17" t="s">
        <v>121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7" t="s">
        <v>80</v>
      </c>
      <c r="BK124" s="157">
        <f>ROUND(I124*H124,2)</f>
        <v>0</v>
      </c>
      <c r="BL124" s="17" t="s">
        <v>120</v>
      </c>
      <c r="BM124" s="156" t="s">
        <v>178</v>
      </c>
    </row>
    <row r="125" spans="1:65" s="12" customFormat="1" ht="11.25">
      <c r="B125" s="181"/>
      <c r="C125" s="182"/>
      <c r="D125" s="160" t="s">
        <v>122</v>
      </c>
      <c r="E125" s="183" t="s">
        <v>19</v>
      </c>
      <c r="F125" s="184" t="s">
        <v>179</v>
      </c>
      <c r="G125" s="182"/>
      <c r="H125" s="183" t="s">
        <v>19</v>
      </c>
      <c r="I125" s="185"/>
      <c r="J125" s="182"/>
      <c r="K125" s="182"/>
      <c r="L125" s="186"/>
      <c r="M125" s="187"/>
      <c r="N125" s="188"/>
      <c r="O125" s="188"/>
      <c r="P125" s="188"/>
      <c r="Q125" s="188"/>
      <c r="R125" s="188"/>
      <c r="S125" s="188"/>
      <c r="T125" s="189"/>
      <c r="AT125" s="190" t="s">
        <v>122</v>
      </c>
      <c r="AU125" s="190" t="s">
        <v>72</v>
      </c>
      <c r="AV125" s="12" t="s">
        <v>80</v>
      </c>
      <c r="AW125" s="12" t="s">
        <v>33</v>
      </c>
      <c r="AX125" s="12" t="s">
        <v>72</v>
      </c>
      <c r="AY125" s="190" t="s">
        <v>121</v>
      </c>
    </row>
    <row r="126" spans="1:65" s="10" customFormat="1" ht="11.25">
      <c r="B126" s="158"/>
      <c r="C126" s="159"/>
      <c r="D126" s="160" t="s">
        <v>122</v>
      </c>
      <c r="E126" s="161" t="s">
        <v>19</v>
      </c>
      <c r="F126" s="162" t="s">
        <v>180</v>
      </c>
      <c r="G126" s="159"/>
      <c r="H126" s="163">
        <v>0.13</v>
      </c>
      <c r="I126" s="164"/>
      <c r="J126" s="159"/>
      <c r="K126" s="159"/>
      <c r="L126" s="165"/>
      <c r="M126" s="166"/>
      <c r="N126" s="167"/>
      <c r="O126" s="167"/>
      <c r="P126" s="167"/>
      <c r="Q126" s="167"/>
      <c r="R126" s="167"/>
      <c r="S126" s="167"/>
      <c r="T126" s="168"/>
      <c r="AT126" s="169" t="s">
        <v>122</v>
      </c>
      <c r="AU126" s="169" t="s">
        <v>72</v>
      </c>
      <c r="AV126" s="10" t="s">
        <v>82</v>
      </c>
      <c r="AW126" s="10" t="s">
        <v>33</v>
      </c>
      <c r="AX126" s="10" t="s">
        <v>72</v>
      </c>
      <c r="AY126" s="169" t="s">
        <v>121</v>
      </c>
    </row>
    <row r="127" spans="1:65" s="11" customFormat="1" ht="11.25">
      <c r="B127" s="170"/>
      <c r="C127" s="171"/>
      <c r="D127" s="160" t="s">
        <v>122</v>
      </c>
      <c r="E127" s="172" t="s">
        <v>19</v>
      </c>
      <c r="F127" s="173" t="s">
        <v>127</v>
      </c>
      <c r="G127" s="171"/>
      <c r="H127" s="174">
        <v>0.13</v>
      </c>
      <c r="I127" s="175"/>
      <c r="J127" s="171"/>
      <c r="K127" s="171"/>
      <c r="L127" s="176"/>
      <c r="M127" s="177"/>
      <c r="N127" s="178"/>
      <c r="O127" s="178"/>
      <c r="P127" s="178"/>
      <c r="Q127" s="178"/>
      <c r="R127" s="178"/>
      <c r="S127" s="178"/>
      <c r="T127" s="179"/>
      <c r="AT127" s="180" t="s">
        <v>122</v>
      </c>
      <c r="AU127" s="180" t="s">
        <v>72</v>
      </c>
      <c r="AV127" s="11" t="s">
        <v>120</v>
      </c>
      <c r="AW127" s="11" t="s">
        <v>33</v>
      </c>
      <c r="AX127" s="11" t="s">
        <v>80</v>
      </c>
      <c r="AY127" s="180" t="s">
        <v>121</v>
      </c>
    </row>
    <row r="128" spans="1:65" s="2" customFormat="1" ht="33" customHeight="1">
      <c r="A128" s="34"/>
      <c r="B128" s="35"/>
      <c r="C128" s="145" t="s">
        <v>151</v>
      </c>
      <c r="D128" s="145" t="s">
        <v>115</v>
      </c>
      <c r="E128" s="146" t="s">
        <v>148</v>
      </c>
      <c r="F128" s="147" t="s">
        <v>149</v>
      </c>
      <c r="G128" s="148" t="s">
        <v>150</v>
      </c>
      <c r="H128" s="149">
        <v>139.84899999999999</v>
      </c>
      <c r="I128" s="150"/>
      <c r="J128" s="151">
        <f>ROUND(I128*H128,2)</f>
        <v>0</v>
      </c>
      <c r="K128" s="147" t="s">
        <v>119</v>
      </c>
      <c r="L128" s="39"/>
      <c r="M128" s="152" t="s">
        <v>19</v>
      </c>
      <c r="N128" s="153" t="s">
        <v>43</v>
      </c>
      <c r="O128" s="64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6" t="s">
        <v>120</v>
      </c>
      <c r="AT128" s="156" t="s">
        <v>115</v>
      </c>
      <c r="AU128" s="156" t="s">
        <v>72</v>
      </c>
      <c r="AY128" s="17" t="s">
        <v>121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80</v>
      </c>
      <c r="BK128" s="157">
        <f>ROUND(I128*H128,2)</f>
        <v>0</v>
      </c>
      <c r="BL128" s="17" t="s">
        <v>120</v>
      </c>
      <c r="BM128" s="156" t="s">
        <v>181</v>
      </c>
    </row>
    <row r="129" spans="1:65" s="12" customFormat="1" ht="11.25">
      <c r="B129" s="181"/>
      <c r="C129" s="182"/>
      <c r="D129" s="160" t="s">
        <v>122</v>
      </c>
      <c r="E129" s="183" t="s">
        <v>19</v>
      </c>
      <c r="F129" s="184" t="s">
        <v>182</v>
      </c>
      <c r="G129" s="182"/>
      <c r="H129" s="183" t="s">
        <v>19</v>
      </c>
      <c r="I129" s="185"/>
      <c r="J129" s="182"/>
      <c r="K129" s="182"/>
      <c r="L129" s="186"/>
      <c r="M129" s="187"/>
      <c r="N129" s="188"/>
      <c r="O129" s="188"/>
      <c r="P129" s="188"/>
      <c r="Q129" s="188"/>
      <c r="R129" s="188"/>
      <c r="S129" s="188"/>
      <c r="T129" s="189"/>
      <c r="AT129" s="190" t="s">
        <v>122</v>
      </c>
      <c r="AU129" s="190" t="s">
        <v>72</v>
      </c>
      <c r="AV129" s="12" t="s">
        <v>80</v>
      </c>
      <c r="AW129" s="12" t="s">
        <v>33</v>
      </c>
      <c r="AX129" s="12" t="s">
        <v>72</v>
      </c>
      <c r="AY129" s="190" t="s">
        <v>121</v>
      </c>
    </row>
    <row r="130" spans="1:65" s="10" customFormat="1" ht="11.25">
      <c r="B130" s="158"/>
      <c r="C130" s="159"/>
      <c r="D130" s="160" t="s">
        <v>122</v>
      </c>
      <c r="E130" s="161" t="s">
        <v>19</v>
      </c>
      <c r="F130" s="162" t="s">
        <v>183</v>
      </c>
      <c r="G130" s="159"/>
      <c r="H130" s="163">
        <v>139.84899999999999</v>
      </c>
      <c r="I130" s="164"/>
      <c r="J130" s="159"/>
      <c r="K130" s="159"/>
      <c r="L130" s="165"/>
      <c r="M130" s="166"/>
      <c r="N130" s="167"/>
      <c r="O130" s="167"/>
      <c r="P130" s="167"/>
      <c r="Q130" s="167"/>
      <c r="R130" s="167"/>
      <c r="S130" s="167"/>
      <c r="T130" s="168"/>
      <c r="AT130" s="169" t="s">
        <v>122</v>
      </c>
      <c r="AU130" s="169" t="s">
        <v>72</v>
      </c>
      <c r="AV130" s="10" t="s">
        <v>82</v>
      </c>
      <c r="AW130" s="10" t="s">
        <v>33</v>
      </c>
      <c r="AX130" s="10" t="s">
        <v>72</v>
      </c>
      <c r="AY130" s="169" t="s">
        <v>121</v>
      </c>
    </row>
    <row r="131" spans="1:65" s="11" customFormat="1" ht="11.25">
      <c r="B131" s="170"/>
      <c r="C131" s="171"/>
      <c r="D131" s="160" t="s">
        <v>122</v>
      </c>
      <c r="E131" s="172" t="s">
        <v>19</v>
      </c>
      <c r="F131" s="173" t="s">
        <v>127</v>
      </c>
      <c r="G131" s="171"/>
      <c r="H131" s="174">
        <v>139.84899999999999</v>
      </c>
      <c r="I131" s="175"/>
      <c r="J131" s="171"/>
      <c r="K131" s="171"/>
      <c r="L131" s="176"/>
      <c r="M131" s="177"/>
      <c r="N131" s="178"/>
      <c r="O131" s="178"/>
      <c r="P131" s="178"/>
      <c r="Q131" s="178"/>
      <c r="R131" s="178"/>
      <c r="S131" s="178"/>
      <c r="T131" s="179"/>
      <c r="AT131" s="180" t="s">
        <v>122</v>
      </c>
      <c r="AU131" s="180" t="s">
        <v>72</v>
      </c>
      <c r="AV131" s="11" t="s">
        <v>120</v>
      </c>
      <c r="AW131" s="11" t="s">
        <v>33</v>
      </c>
      <c r="AX131" s="11" t="s">
        <v>80</v>
      </c>
      <c r="AY131" s="180" t="s">
        <v>121</v>
      </c>
    </row>
    <row r="132" spans="1:65" s="2" customFormat="1" ht="16.5" customHeight="1">
      <c r="A132" s="34"/>
      <c r="B132" s="35"/>
      <c r="C132" s="145" t="s">
        <v>184</v>
      </c>
      <c r="D132" s="145" t="s">
        <v>115</v>
      </c>
      <c r="E132" s="146" t="s">
        <v>157</v>
      </c>
      <c r="F132" s="147" t="s">
        <v>158</v>
      </c>
      <c r="G132" s="148" t="s">
        <v>150</v>
      </c>
      <c r="H132" s="149">
        <v>139.84899999999999</v>
      </c>
      <c r="I132" s="150"/>
      <c r="J132" s="151">
        <f>ROUND(I132*H132,2)</f>
        <v>0</v>
      </c>
      <c r="K132" s="147" t="s">
        <v>119</v>
      </c>
      <c r="L132" s="39"/>
      <c r="M132" s="152" t="s">
        <v>19</v>
      </c>
      <c r="N132" s="153" t="s">
        <v>43</v>
      </c>
      <c r="O132" s="64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6" t="s">
        <v>120</v>
      </c>
      <c r="AT132" s="156" t="s">
        <v>115</v>
      </c>
      <c r="AU132" s="156" t="s">
        <v>72</v>
      </c>
      <c r="AY132" s="17" t="s">
        <v>121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80</v>
      </c>
      <c r="BK132" s="157">
        <f>ROUND(I132*H132,2)</f>
        <v>0</v>
      </c>
      <c r="BL132" s="17" t="s">
        <v>120</v>
      </c>
      <c r="BM132" s="156" t="s">
        <v>185</v>
      </c>
    </row>
    <row r="133" spans="1:65" s="12" customFormat="1" ht="11.25">
      <c r="B133" s="181"/>
      <c r="C133" s="182"/>
      <c r="D133" s="160" t="s">
        <v>122</v>
      </c>
      <c r="E133" s="183" t="s">
        <v>19</v>
      </c>
      <c r="F133" s="184" t="s">
        <v>186</v>
      </c>
      <c r="G133" s="182"/>
      <c r="H133" s="183" t="s">
        <v>19</v>
      </c>
      <c r="I133" s="185"/>
      <c r="J133" s="182"/>
      <c r="K133" s="182"/>
      <c r="L133" s="186"/>
      <c r="M133" s="187"/>
      <c r="N133" s="188"/>
      <c r="O133" s="188"/>
      <c r="P133" s="188"/>
      <c r="Q133" s="188"/>
      <c r="R133" s="188"/>
      <c r="S133" s="188"/>
      <c r="T133" s="189"/>
      <c r="AT133" s="190" t="s">
        <v>122</v>
      </c>
      <c r="AU133" s="190" t="s">
        <v>72</v>
      </c>
      <c r="AV133" s="12" t="s">
        <v>80</v>
      </c>
      <c r="AW133" s="12" t="s">
        <v>33</v>
      </c>
      <c r="AX133" s="12" t="s">
        <v>72</v>
      </c>
      <c r="AY133" s="190" t="s">
        <v>121</v>
      </c>
    </row>
    <row r="134" spans="1:65" s="10" customFormat="1" ht="11.25">
      <c r="B134" s="158"/>
      <c r="C134" s="159"/>
      <c r="D134" s="160" t="s">
        <v>122</v>
      </c>
      <c r="E134" s="161" t="s">
        <v>19</v>
      </c>
      <c r="F134" s="162" t="s">
        <v>183</v>
      </c>
      <c r="G134" s="159"/>
      <c r="H134" s="163">
        <v>139.84899999999999</v>
      </c>
      <c r="I134" s="164"/>
      <c r="J134" s="159"/>
      <c r="K134" s="159"/>
      <c r="L134" s="165"/>
      <c r="M134" s="166"/>
      <c r="N134" s="167"/>
      <c r="O134" s="167"/>
      <c r="P134" s="167"/>
      <c r="Q134" s="167"/>
      <c r="R134" s="167"/>
      <c r="S134" s="167"/>
      <c r="T134" s="168"/>
      <c r="AT134" s="169" t="s">
        <v>122</v>
      </c>
      <c r="AU134" s="169" t="s">
        <v>72</v>
      </c>
      <c r="AV134" s="10" t="s">
        <v>82</v>
      </c>
      <c r="AW134" s="10" t="s">
        <v>33</v>
      </c>
      <c r="AX134" s="10" t="s">
        <v>72</v>
      </c>
      <c r="AY134" s="169" t="s">
        <v>121</v>
      </c>
    </row>
    <row r="135" spans="1:65" s="11" customFormat="1" ht="11.25">
      <c r="B135" s="170"/>
      <c r="C135" s="171"/>
      <c r="D135" s="160" t="s">
        <v>122</v>
      </c>
      <c r="E135" s="172" t="s">
        <v>19</v>
      </c>
      <c r="F135" s="173" t="s">
        <v>127</v>
      </c>
      <c r="G135" s="171"/>
      <c r="H135" s="174">
        <v>139.84899999999999</v>
      </c>
      <c r="I135" s="175"/>
      <c r="J135" s="171"/>
      <c r="K135" s="171"/>
      <c r="L135" s="176"/>
      <c r="M135" s="177"/>
      <c r="N135" s="178"/>
      <c r="O135" s="178"/>
      <c r="P135" s="178"/>
      <c r="Q135" s="178"/>
      <c r="R135" s="178"/>
      <c r="S135" s="178"/>
      <c r="T135" s="179"/>
      <c r="AT135" s="180" t="s">
        <v>122</v>
      </c>
      <c r="AU135" s="180" t="s">
        <v>72</v>
      </c>
      <c r="AV135" s="11" t="s">
        <v>120</v>
      </c>
      <c r="AW135" s="11" t="s">
        <v>33</v>
      </c>
      <c r="AX135" s="11" t="s">
        <v>80</v>
      </c>
      <c r="AY135" s="180" t="s">
        <v>121</v>
      </c>
    </row>
    <row r="136" spans="1:65" s="2" customFormat="1" ht="16.5" customHeight="1">
      <c r="A136" s="34"/>
      <c r="B136" s="35"/>
      <c r="C136" s="145" t="s">
        <v>159</v>
      </c>
      <c r="D136" s="145" t="s">
        <v>115</v>
      </c>
      <c r="E136" s="146" t="s">
        <v>187</v>
      </c>
      <c r="F136" s="147" t="s">
        <v>188</v>
      </c>
      <c r="G136" s="148" t="s">
        <v>169</v>
      </c>
      <c r="H136" s="149">
        <v>0.125</v>
      </c>
      <c r="I136" s="150"/>
      <c r="J136" s="151">
        <f>ROUND(I136*H136,2)</f>
        <v>0</v>
      </c>
      <c r="K136" s="147" t="s">
        <v>119</v>
      </c>
      <c r="L136" s="39"/>
      <c r="M136" s="152" t="s">
        <v>19</v>
      </c>
      <c r="N136" s="153" t="s">
        <v>43</v>
      </c>
      <c r="O136" s="64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6" t="s">
        <v>120</v>
      </c>
      <c r="AT136" s="156" t="s">
        <v>115</v>
      </c>
      <c r="AU136" s="156" t="s">
        <v>72</v>
      </c>
      <c r="AY136" s="17" t="s">
        <v>121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80</v>
      </c>
      <c r="BK136" s="157">
        <f>ROUND(I136*H136,2)</f>
        <v>0</v>
      </c>
      <c r="BL136" s="17" t="s">
        <v>120</v>
      </c>
      <c r="BM136" s="156" t="s">
        <v>189</v>
      </c>
    </row>
    <row r="137" spans="1:65" s="2" customFormat="1" ht="16.5" customHeight="1">
      <c r="A137" s="34"/>
      <c r="B137" s="35"/>
      <c r="C137" s="145" t="s">
        <v>8</v>
      </c>
      <c r="D137" s="145" t="s">
        <v>115</v>
      </c>
      <c r="E137" s="146" t="s">
        <v>190</v>
      </c>
      <c r="F137" s="147" t="s">
        <v>191</v>
      </c>
      <c r="G137" s="148" t="s">
        <v>163</v>
      </c>
      <c r="H137" s="149">
        <v>1</v>
      </c>
      <c r="I137" s="150"/>
      <c r="J137" s="151">
        <f>ROUND(I137*H137,2)</f>
        <v>0</v>
      </c>
      <c r="K137" s="147" t="s">
        <v>119</v>
      </c>
      <c r="L137" s="39"/>
      <c r="M137" s="152" t="s">
        <v>19</v>
      </c>
      <c r="N137" s="153" t="s">
        <v>43</v>
      </c>
      <c r="O137" s="64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56" t="s">
        <v>120</v>
      </c>
      <c r="AT137" s="156" t="s">
        <v>115</v>
      </c>
      <c r="AU137" s="156" t="s">
        <v>72</v>
      </c>
      <c r="AY137" s="17" t="s">
        <v>121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80</v>
      </c>
      <c r="BK137" s="157">
        <f>ROUND(I137*H137,2)</f>
        <v>0</v>
      </c>
      <c r="BL137" s="17" t="s">
        <v>120</v>
      </c>
      <c r="BM137" s="156" t="s">
        <v>192</v>
      </c>
    </row>
    <row r="138" spans="1:65" s="2" customFormat="1" ht="16.5" customHeight="1">
      <c r="A138" s="34"/>
      <c r="B138" s="35"/>
      <c r="C138" s="145" t="s">
        <v>164</v>
      </c>
      <c r="D138" s="145" t="s">
        <v>115</v>
      </c>
      <c r="E138" s="146" t="s">
        <v>193</v>
      </c>
      <c r="F138" s="147" t="s">
        <v>194</v>
      </c>
      <c r="G138" s="148" t="s">
        <v>163</v>
      </c>
      <c r="H138" s="149">
        <v>1</v>
      </c>
      <c r="I138" s="150"/>
      <c r="J138" s="151">
        <f>ROUND(I138*H138,2)</f>
        <v>0</v>
      </c>
      <c r="K138" s="147" t="s">
        <v>119</v>
      </c>
      <c r="L138" s="39"/>
      <c r="M138" s="152" t="s">
        <v>19</v>
      </c>
      <c r="N138" s="153" t="s">
        <v>43</v>
      </c>
      <c r="O138" s="64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6" t="s">
        <v>120</v>
      </c>
      <c r="AT138" s="156" t="s">
        <v>115</v>
      </c>
      <c r="AU138" s="156" t="s">
        <v>72</v>
      </c>
      <c r="AY138" s="17" t="s">
        <v>121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80</v>
      </c>
      <c r="BK138" s="157">
        <f>ROUND(I138*H138,2)</f>
        <v>0</v>
      </c>
      <c r="BL138" s="17" t="s">
        <v>120</v>
      </c>
      <c r="BM138" s="156" t="s">
        <v>195</v>
      </c>
    </row>
    <row r="139" spans="1:65" s="2" customFormat="1" ht="16.5" customHeight="1">
      <c r="A139" s="34"/>
      <c r="B139" s="35"/>
      <c r="C139" s="145" t="s">
        <v>196</v>
      </c>
      <c r="D139" s="145" t="s">
        <v>115</v>
      </c>
      <c r="E139" s="146" t="s">
        <v>197</v>
      </c>
      <c r="F139" s="147" t="s">
        <v>198</v>
      </c>
      <c r="G139" s="148" t="s">
        <v>199</v>
      </c>
      <c r="H139" s="149">
        <v>48.82</v>
      </c>
      <c r="I139" s="150"/>
      <c r="J139" s="151">
        <f>ROUND(I139*H139,2)</f>
        <v>0</v>
      </c>
      <c r="K139" s="147" t="s">
        <v>119</v>
      </c>
      <c r="L139" s="39"/>
      <c r="M139" s="152" t="s">
        <v>19</v>
      </c>
      <c r="N139" s="153" t="s">
        <v>43</v>
      </c>
      <c r="O139" s="64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6" t="s">
        <v>120</v>
      </c>
      <c r="AT139" s="156" t="s">
        <v>115</v>
      </c>
      <c r="AU139" s="156" t="s">
        <v>72</v>
      </c>
      <c r="AY139" s="17" t="s">
        <v>121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80</v>
      </c>
      <c r="BK139" s="157">
        <f>ROUND(I139*H139,2)</f>
        <v>0</v>
      </c>
      <c r="BL139" s="17" t="s">
        <v>120</v>
      </c>
      <c r="BM139" s="156" t="s">
        <v>200</v>
      </c>
    </row>
    <row r="140" spans="1:65" s="12" customFormat="1" ht="11.25">
      <c r="B140" s="181"/>
      <c r="C140" s="182"/>
      <c r="D140" s="160" t="s">
        <v>122</v>
      </c>
      <c r="E140" s="183" t="s">
        <v>19</v>
      </c>
      <c r="F140" s="184" t="s">
        <v>201</v>
      </c>
      <c r="G140" s="182"/>
      <c r="H140" s="183" t="s">
        <v>19</v>
      </c>
      <c r="I140" s="185"/>
      <c r="J140" s="182"/>
      <c r="K140" s="182"/>
      <c r="L140" s="186"/>
      <c r="M140" s="187"/>
      <c r="N140" s="188"/>
      <c r="O140" s="188"/>
      <c r="P140" s="188"/>
      <c r="Q140" s="188"/>
      <c r="R140" s="188"/>
      <c r="S140" s="188"/>
      <c r="T140" s="189"/>
      <c r="AT140" s="190" t="s">
        <v>122</v>
      </c>
      <c r="AU140" s="190" t="s">
        <v>72</v>
      </c>
      <c r="AV140" s="12" t="s">
        <v>80</v>
      </c>
      <c r="AW140" s="12" t="s">
        <v>33</v>
      </c>
      <c r="AX140" s="12" t="s">
        <v>72</v>
      </c>
      <c r="AY140" s="190" t="s">
        <v>121</v>
      </c>
    </row>
    <row r="141" spans="1:65" s="10" customFormat="1" ht="11.25">
      <c r="B141" s="158"/>
      <c r="C141" s="159"/>
      <c r="D141" s="160" t="s">
        <v>122</v>
      </c>
      <c r="E141" s="161" t="s">
        <v>19</v>
      </c>
      <c r="F141" s="162" t="s">
        <v>202</v>
      </c>
      <c r="G141" s="159"/>
      <c r="H141" s="163">
        <v>48.82</v>
      </c>
      <c r="I141" s="164"/>
      <c r="J141" s="159"/>
      <c r="K141" s="159"/>
      <c r="L141" s="165"/>
      <c r="M141" s="166"/>
      <c r="N141" s="167"/>
      <c r="O141" s="167"/>
      <c r="P141" s="167"/>
      <c r="Q141" s="167"/>
      <c r="R141" s="167"/>
      <c r="S141" s="167"/>
      <c r="T141" s="168"/>
      <c r="AT141" s="169" t="s">
        <v>122</v>
      </c>
      <c r="AU141" s="169" t="s">
        <v>72</v>
      </c>
      <c r="AV141" s="10" t="s">
        <v>82</v>
      </c>
      <c r="AW141" s="10" t="s">
        <v>33</v>
      </c>
      <c r="AX141" s="10" t="s">
        <v>72</v>
      </c>
      <c r="AY141" s="169" t="s">
        <v>121</v>
      </c>
    </row>
    <row r="142" spans="1:65" s="11" customFormat="1" ht="11.25">
      <c r="B142" s="170"/>
      <c r="C142" s="171"/>
      <c r="D142" s="160" t="s">
        <v>122</v>
      </c>
      <c r="E142" s="172" t="s">
        <v>19</v>
      </c>
      <c r="F142" s="173" t="s">
        <v>127</v>
      </c>
      <c r="G142" s="171"/>
      <c r="H142" s="174">
        <v>48.82</v>
      </c>
      <c r="I142" s="175"/>
      <c r="J142" s="171"/>
      <c r="K142" s="171"/>
      <c r="L142" s="176"/>
      <c r="M142" s="177"/>
      <c r="N142" s="178"/>
      <c r="O142" s="178"/>
      <c r="P142" s="178"/>
      <c r="Q142" s="178"/>
      <c r="R142" s="178"/>
      <c r="S142" s="178"/>
      <c r="T142" s="179"/>
      <c r="AT142" s="180" t="s">
        <v>122</v>
      </c>
      <c r="AU142" s="180" t="s">
        <v>72</v>
      </c>
      <c r="AV142" s="11" t="s">
        <v>120</v>
      </c>
      <c r="AW142" s="11" t="s">
        <v>33</v>
      </c>
      <c r="AX142" s="11" t="s">
        <v>80</v>
      </c>
      <c r="AY142" s="180" t="s">
        <v>121</v>
      </c>
    </row>
    <row r="143" spans="1:65" s="2" customFormat="1" ht="16.5" customHeight="1">
      <c r="A143" s="34"/>
      <c r="B143" s="35"/>
      <c r="C143" s="191" t="s">
        <v>170</v>
      </c>
      <c r="D143" s="191" t="s">
        <v>203</v>
      </c>
      <c r="E143" s="192" t="s">
        <v>204</v>
      </c>
      <c r="F143" s="193" t="s">
        <v>205</v>
      </c>
      <c r="G143" s="194" t="s">
        <v>150</v>
      </c>
      <c r="H143" s="195">
        <v>314.815</v>
      </c>
      <c r="I143" s="196"/>
      <c r="J143" s="197">
        <f>ROUND(I143*H143,2)</f>
        <v>0</v>
      </c>
      <c r="K143" s="193" t="s">
        <v>119</v>
      </c>
      <c r="L143" s="198"/>
      <c r="M143" s="199" t="s">
        <v>19</v>
      </c>
      <c r="N143" s="200" t="s">
        <v>43</v>
      </c>
      <c r="O143" s="64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6" t="s">
        <v>206</v>
      </c>
      <c r="AT143" s="156" t="s">
        <v>203</v>
      </c>
      <c r="AU143" s="156" t="s">
        <v>72</v>
      </c>
      <c r="AY143" s="17" t="s">
        <v>121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80</v>
      </c>
      <c r="BK143" s="157">
        <f>ROUND(I143*H143,2)</f>
        <v>0</v>
      </c>
      <c r="BL143" s="17" t="s">
        <v>207</v>
      </c>
      <c r="BM143" s="156" t="s">
        <v>208</v>
      </c>
    </row>
    <row r="144" spans="1:65" s="10" customFormat="1" ht="11.25">
      <c r="B144" s="158"/>
      <c r="C144" s="159"/>
      <c r="D144" s="160" t="s">
        <v>122</v>
      </c>
      <c r="E144" s="161" t="s">
        <v>19</v>
      </c>
      <c r="F144" s="162" t="s">
        <v>209</v>
      </c>
      <c r="G144" s="159"/>
      <c r="H144" s="163">
        <v>314.815</v>
      </c>
      <c r="I144" s="164"/>
      <c r="J144" s="159"/>
      <c r="K144" s="159"/>
      <c r="L144" s="165"/>
      <c r="M144" s="166"/>
      <c r="N144" s="167"/>
      <c r="O144" s="167"/>
      <c r="P144" s="167"/>
      <c r="Q144" s="167"/>
      <c r="R144" s="167"/>
      <c r="S144" s="167"/>
      <c r="T144" s="168"/>
      <c r="AT144" s="169" t="s">
        <v>122</v>
      </c>
      <c r="AU144" s="169" t="s">
        <v>72</v>
      </c>
      <c r="AV144" s="10" t="s">
        <v>82</v>
      </c>
      <c r="AW144" s="10" t="s">
        <v>33</v>
      </c>
      <c r="AX144" s="10" t="s">
        <v>72</v>
      </c>
      <c r="AY144" s="169" t="s">
        <v>121</v>
      </c>
    </row>
    <row r="145" spans="1:65" s="11" customFormat="1" ht="11.25">
      <c r="B145" s="170"/>
      <c r="C145" s="171"/>
      <c r="D145" s="160" t="s">
        <v>122</v>
      </c>
      <c r="E145" s="172" t="s">
        <v>19</v>
      </c>
      <c r="F145" s="173" t="s">
        <v>127</v>
      </c>
      <c r="G145" s="171"/>
      <c r="H145" s="174">
        <v>314.815</v>
      </c>
      <c r="I145" s="175"/>
      <c r="J145" s="171"/>
      <c r="K145" s="171"/>
      <c r="L145" s="176"/>
      <c r="M145" s="177"/>
      <c r="N145" s="178"/>
      <c r="O145" s="178"/>
      <c r="P145" s="178"/>
      <c r="Q145" s="178"/>
      <c r="R145" s="178"/>
      <c r="S145" s="178"/>
      <c r="T145" s="179"/>
      <c r="AT145" s="180" t="s">
        <v>122</v>
      </c>
      <c r="AU145" s="180" t="s">
        <v>72</v>
      </c>
      <c r="AV145" s="11" t="s">
        <v>120</v>
      </c>
      <c r="AW145" s="11" t="s">
        <v>33</v>
      </c>
      <c r="AX145" s="11" t="s">
        <v>80</v>
      </c>
      <c r="AY145" s="180" t="s">
        <v>121</v>
      </c>
    </row>
    <row r="146" spans="1:65" s="2" customFormat="1" ht="16.5" customHeight="1">
      <c r="A146" s="34"/>
      <c r="B146" s="35"/>
      <c r="C146" s="191" t="s">
        <v>210</v>
      </c>
      <c r="D146" s="191" t="s">
        <v>203</v>
      </c>
      <c r="E146" s="192" t="s">
        <v>211</v>
      </c>
      <c r="F146" s="193" t="s">
        <v>212</v>
      </c>
      <c r="G146" s="194" t="s">
        <v>150</v>
      </c>
      <c r="H146" s="195">
        <v>90.316999999999993</v>
      </c>
      <c r="I146" s="196"/>
      <c r="J146" s="197">
        <f>ROUND(I146*H146,2)</f>
        <v>0</v>
      </c>
      <c r="K146" s="193" t="s">
        <v>119</v>
      </c>
      <c r="L146" s="198"/>
      <c r="M146" s="199" t="s">
        <v>19</v>
      </c>
      <c r="N146" s="200" t="s">
        <v>43</v>
      </c>
      <c r="O146" s="64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56" t="s">
        <v>206</v>
      </c>
      <c r="AT146" s="156" t="s">
        <v>203</v>
      </c>
      <c r="AU146" s="156" t="s">
        <v>72</v>
      </c>
      <c r="AY146" s="17" t="s">
        <v>121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80</v>
      </c>
      <c r="BK146" s="157">
        <f>ROUND(I146*H146,2)</f>
        <v>0</v>
      </c>
      <c r="BL146" s="17" t="s">
        <v>207</v>
      </c>
      <c r="BM146" s="156" t="s">
        <v>213</v>
      </c>
    </row>
    <row r="147" spans="1:65" s="10" customFormat="1" ht="11.25">
      <c r="B147" s="158"/>
      <c r="C147" s="159"/>
      <c r="D147" s="160" t="s">
        <v>122</v>
      </c>
      <c r="E147" s="161" t="s">
        <v>19</v>
      </c>
      <c r="F147" s="162" t="s">
        <v>214</v>
      </c>
      <c r="G147" s="159"/>
      <c r="H147" s="163">
        <v>90.316999999999993</v>
      </c>
      <c r="I147" s="164"/>
      <c r="J147" s="159"/>
      <c r="K147" s="159"/>
      <c r="L147" s="165"/>
      <c r="M147" s="166"/>
      <c r="N147" s="167"/>
      <c r="O147" s="167"/>
      <c r="P147" s="167"/>
      <c r="Q147" s="167"/>
      <c r="R147" s="167"/>
      <c r="S147" s="167"/>
      <c r="T147" s="168"/>
      <c r="AT147" s="169" t="s">
        <v>122</v>
      </c>
      <c r="AU147" s="169" t="s">
        <v>72</v>
      </c>
      <c r="AV147" s="10" t="s">
        <v>82</v>
      </c>
      <c r="AW147" s="10" t="s">
        <v>33</v>
      </c>
      <c r="AX147" s="10" t="s">
        <v>72</v>
      </c>
      <c r="AY147" s="169" t="s">
        <v>121</v>
      </c>
    </row>
    <row r="148" spans="1:65" s="11" customFormat="1" ht="11.25">
      <c r="B148" s="170"/>
      <c r="C148" s="171"/>
      <c r="D148" s="160" t="s">
        <v>122</v>
      </c>
      <c r="E148" s="172" t="s">
        <v>19</v>
      </c>
      <c r="F148" s="173" t="s">
        <v>127</v>
      </c>
      <c r="G148" s="171"/>
      <c r="H148" s="174">
        <v>90.316999999999993</v>
      </c>
      <c r="I148" s="175"/>
      <c r="J148" s="171"/>
      <c r="K148" s="171"/>
      <c r="L148" s="176"/>
      <c r="M148" s="177"/>
      <c r="N148" s="178"/>
      <c r="O148" s="178"/>
      <c r="P148" s="178"/>
      <c r="Q148" s="178"/>
      <c r="R148" s="178"/>
      <c r="S148" s="178"/>
      <c r="T148" s="179"/>
      <c r="AT148" s="180" t="s">
        <v>122</v>
      </c>
      <c r="AU148" s="180" t="s">
        <v>72</v>
      </c>
      <c r="AV148" s="11" t="s">
        <v>120</v>
      </c>
      <c r="AW148" s="11" t="s">
        <v>33</v>
      </c>
      <c r="AX148" s="11" t="s">
        <v>80</v>
      </c>
      <c r="AY148" s="180" t="s">
        <v>121</v>
      </c>
    </row>
    <row r="149" spans="1:65" s="2" customFormat="1" ht="33" customHeight="1">
      <c r="A149" s="34"/>
      <c r="B149" s="35"/>
      <c r="C149" s="145" t="s">
        <v>215</v>
      </c>
      <c r="D149" s="145" t="s">
        <v>115</v>
      </c>
      <c r="E149" s="146" t="s">
        <v>216</v>
      </c>
      <c r="F149" s="147" t="s">
        <v>217</v>
      </c>
      <c r="G149" s="148" t="s">
        <v>150</v>
      </c>
      <c r="H149" s="149">
        <v>405.13200000000001</v>
      </c>
      <c r="I149" s="150"/>
      <c r="J149" s="151">
        <f>ROUND(I149*H149,2)</f>
        <v>0</v>
      </c>
      <c r="K149" s="147" t="s">
        <v>119</v>
      </c>
      <c r="L149" s="39"/>
      <c r="M149" s="152" t="s">
        <v>19</v>
      </c>
      <c r="N149" s="153" t="s">
        <v>43</v>
      </c>
      <c r="O149" s="64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56" t="s">
        <v>120</v>
      </c>
      <c r="AT149" s="156" t="s">
        <v>115</v>
      </c>
      <c r="AU149" s="156" t="s">
        <v>72</v>
      </c>
      <c r="AY149" s="17" t="s">
        <v>121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80</v>
      </c>
      <c r="BK149" s="157">
        <f>ROUND(I149*H149,2)</f>
        <v>0</v>
      </c>
      <c r="BL149" s="17" t="s">
        <v>120</v>
      </c>
      <c r="BM149" s="156" t="s">
        <v>218</v>
      </c>
    </row>
    <row r="150" spans="1:65" s="12" customFormat="1" ht="11.25">
      <c r="B150" s="181"/>
      <c r="C150" s="182"/>
      <c r="D150" s="160" t="s">
        <v>122</v>
      </c>
      <c r="E150" s="183" t="s">
        <v>19</v>
      </c>
      <c r="F150" s="184" t="s">
        <v>219</v>
      </c>
      <c r="G150" s="182"/>
      <c r="H150" s="183" t="s">
        <v>19</v>
      </c>
      <c r="I150" s="185"/>
      <c r="J150" s="182"/>
      <c r="K150" s="182"/>
      <c r="L150" s="186"/>
      <c r="M150" s="187"/>
      <c r="N150" s="188"/>
      <c r="O150" s="188"/>
      <c r="P150" s="188"/>
      <c r="Q150" s="188"/>
      <c r="R150" s="188"/>
      <c r="S150" s="188"/>
      <c r="T150" s="189"/>
      <c r="AT150" s="190" t="s">
        <v>122</v>
      </c>
      <c r="AU150" s="190" t="s">
        <v>72</v>
      </c>
      <c r="AV150" s="12" t="s">
        <v>80</v>
      </c>
      <c r="AW150" s="12" t="s">
        <v>33</v>
      </c>
      <c r="AX150" s="12" t="s">
        <v>72</v>
      </c>
      <c r="AY150" s="190" t="s">
        <v>121</v>
      </c>
    </row>
    <row r="151" spans="1:65" s="10" customFormat="1" ht="11.25">
      <c r="B151" s="158"/>
      <c r="C151" s="159"/>
      <c r="D151" s="160" t="s">
        <v>122</v>
      </c>
      <c r="E151" s="161" t="s">
        <v>19</v>
      </c>
      <c r="F151" s="162" t="s">
        <v>220</v>
      </c>
      <c r="G151" s="159"/>
      <c r="H151" s="163">
        <v>405.13200000000001</v>
      </c>
      <c r="I151" s="164"/>
      <c r="J151" s="159"/>
      <c r="K151" s="159"/>
      <c r="L151" s="165"/>
      <c r="M151" s="166"/>
      <c r="N151" s="167"/>
      <c r="O151" s="167"/>
      <c r="P151" s="167"/>
      <c r="Q151" s="167"/>
      <c r="R151" s="167"/>
      <c r="S151" s="167"/>
      <c r="T151" s="168"/>
      <c r="AT151" s="169" t="s">
        <v>122</v>
      </c>
      <c r="AU151" s="169" t="s">
        <v>72</v>
      </c>
      <c r="AV151" s="10" t="s">
        <v>82</v>
      </c>
      <c r="AW151" s="10" t="s">
        <v>33</v>
      </c>
      <c r="AX151" s="10" t="s">
        <v>72</v>
      </c>
      <c r="AY151" s="169" t="s">
        <v>121</v>
      </c>
    </row>
    <row r="152" spans="1:65" s="11" customFormat="1" ht="11.25">
      <c r="B152" s="170"/>
      <c r="C152" s="171"/>
      <c r="D152" s="160" t="s">
        <v>122</v>
      </c>
      <c r="E152" s="172" t="s">
        <v>19</v>
      </c>
      <c r="F152" s="173" t="s">
        <v>127</v>
      </c>
      <c r="G152" s="171"/>
      <c r="H152" s="174">
        <v>405.13200000000001</v>
      </c>
      <c r="I152" s="175"/>
      <c r="J152" s="171"/>
      <c r="K152" s="171"/>
      <c r="L152" s="176"/>
      <c r="M152" s="177"/>
      <c r="N152" s="178"/>
      <c r="O152" s="178"/>
      <c r="P152" s="178"/>
      <c r="Q152" s="178"/>
      <c r="R152" s="178"/>
      <c r="S152" s="178"/>
      <c r="T152" s="179"/>
      <c r="AT152" s="180" t="s">
        <v>122</v>
      </c>
      <c r="AU152" s="180" t="s">
        <v>72</v>
      </c>
      <c r="AV152" s="11" t="s">
        <v>120</v>
      </c>
      <c r="AW152" s="11" t="s">
        <v>33</v>
      </c>
      <c r="AX152" s="11" t="s">
        <v>80</v>
      </c>
      <c r="AY152" s="180" t="s">
        <v>121</v>
      </c>
    </row>
    <row r="153" spans="1:65" s="2" customFormat="1" ht="16.5" customHeight="1">
      <c r="A153" s="34"/>
      <c r="B153" s="35"/>
      <c r="C153" s="145" t="s">
        <v>7</v>
      </c>
      <c r="D153" s="145" t="s">
        <v>115</v>
      </c>
      <c r="E153" s="146" t="s">
        <v>221</v>
      </c>
      <c r="F153" s="147" t="s">
        <v>222</v>
      </c>
      <c r="G153" s="148" t="s">
        <v>163</v>
      </c>
      <c r="H153" s="149">
        <v>14</v>
      </c>
      <c r="I153" s="150"/>
      <c r="J153" s="151">
        <f>ROUND(I153*H153,2)</f>
        <v>0</v>
      </c>
      <c r="K153" s="147" t="s">
        <v>119</v>
      </c>
      <c r="L153" s="39"/>
      <c r="M153" s="152" t="s">
        <v>19</v>
      </c>
      <c r="N153" s="153" t="s">
        <v>43</v>
      </c>
      <c r="O153" s="64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6" t="s">
        <v>120</v>
      </c>
      <c r="AT153" s="156" t="s">
        <v>115</v>
      </c>
      <c r="AU153" s="156" t="s">
        <v>72</v>
      </c>
      <c r="AY153" s="17" t="s">
        <v>121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80</v>
      </c>
      <c r="BK153" s="157">
        <f>ROUND(I153*H153,2)</f>
        <v>0</v>
      </c>
      <c r="BL153" s="17" t="s">
        <v>120</v>
      </c>
      <c r="BM153" s="156" t="s">
        <v>223</v>
      </c>
    </row>
    <row r="154" spans="1:65" s="10" customFormat="1" ht="11.25">
      <c r="B154" s="158"/>
      <c r="C154" s="159"/>
      <c r="D154" s="160" t="s">
        <v>122</v>
      </c>
      <c r="E154" s="161" t="s">
        <v>19</v>
      </c>
      <c r="F154" s="162" t="s">
        <v>224</v>
      </c>
      <c r="G154" s="159"/>
      <c r="H154" s="163">
        <v>14</v>
      </c>
      <c r="I154" s="164"/>
      <c r="J154" s="159"/>
      <c r="K154" s="159"/>
      <c r="L154" s="165"/>
      <c r="M154" s="166"/>
      <c r="N154" s="167"/>
      <c r="O154" s="167"/>
      <c r="P154" s="167"/>
      <c r="Q154" s="167"/>
      <c r="R154" s="167"/>
      <c r="S154" s="167"/>
      <c r="T154" s="168"/>
      <c r="AT154" s="169" t="s">
        <v>122</v>
      </c>
      <c r="AU154" s="169" t="s">
        <v>72</v>
      </c>
      <c r="AV154" s="10" t="s">
        <v>82</v>
      </c>
      <c r="AW154" s="10" t="s">
        <v>33</v>
      </c>
      <c r="AX154" s="10" t="s">
        <v>72</v>
      </c>
      <c r="AY154" s="169" t="s">
        <v>121</v>
      </c>
    </row>
    <row r="155" spans="1:65" s="11" customFormat="1" ht="11.25">
      <c r="B155" s="170"/>
      <c r="C155" s="171"/>
      <c r="D155" s="160" t="s">
        <v>122</v>
      </c>
      <c r="E155" s="172" t="s">
        <v>19</v>
      </c>
      <c r="F155" s="173" t="s">
        <v>127</v>
      </c>
      <c r="G155" s="171"/>
      <c r="H155" s="174">
        <v>14</v>
      </c>
      <c r="I155" s="175"/>
      <c r="J155" s="171"/>
      <c r="K155" s="171"/>
      <c r="L155" s="176"/>
      <c r="M155" s="177"/>
      <c r="N155" s="178"/>
      <c r="O155" s="178"/>
      <c r="P155" s="178"/>
      <c r="Q155" s="178"/>
      <c r="R155" s="178"/>
      <c r="S155" s="178"/>
      <c r="T155" s="179"/>
      <c r="AT155" s="180" t="s">
        <v>122</v>
      </c>
      <c r="AU155" s="180" t="s">
        <v>72</v>
      </c>
      <c r="AV155" s="11" t="s">
        <v>120</v>
      </c>
      <c r="AW155" s="11" t="s">
        <v>33</v>
      </c>
      <c r="AX155" s="11" t="s">
        <v>80</v>
      </c>
      <c r="AY155" s="180" t="s">
        <v>121</v>
      </c>
    </row>
    <row r="156" spans="1:65" s="2" customFormat="1" ht="16.5" customHeight="1">
      <c r="A156" s="34"/>
      <c r="B156" s="35"/>
      <c r="C156" s="145" t="s">
        <v>225</v>
      </c>
      <c r="D156" s="145" t="s">
        <v>115</v>
      </c>
      <c r="E156" s="146" t="s">
        <v>226</v>
      </c>
      <c r="F156" s="147" t="s">
        <v>227</v>
      </c>
      <c r="G156" s="148" t="s">
        <v>150</v>
      </c>
      <c r="H156" s="149">
        <v>75.495000000000005</v>
      </c>
      <c r="I156" s="150"/>
      <c r="J156" s="151">
        <f>ROUND(I156*H156,2)</f>
        <v>0</v>
      </c>
      <c r="K156" s="147" t="s">
        <v>119</v>
      </c>
      <c r="L156" s="39"/>
      <c r="M156" s="152" t="s">
        <v>19</v>
      </c>
      <c r="N156" s="153" t="s">
        <v>43</v>
      </c>
      <c r="O156" s="64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56" t="s">
        <v>120</v>
      </c>
      <c r="AT156" s="156" t="s">
        <v>115</v>
      </c>
      <c r="AU156" s="156" t="s">
        <v>72</v>
      </c>
      <c r="AY156" s="17" t="s">
        <v>121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80</v>
      </c>
      <c r="BK156" s="157">
        <f>ROUND(I156*H156,2)</f>
        <v>0</v>
      </c>
      <c r="BL156" s="17" t="s">
        <v>120</v>
      </c>
      <c r="BM156" s="156" t="s">
        <v>228</v>
      </c>
    </row>
    <row r="157" spans="1:65" s="10" customFormat="1" ht="11.25">
      <c r="B157" s="158"/>
      <c r="C157" s="159"/>
      <c r="D157" s="160" t="s">
        <v>122</v>
      </c>
      <c r="E157" s="161" t="s">
        <v>19</v>
      </c>
      <c r="F157" s="162" t="s">
        <v>229</v>
      </c>
      <c r="G157" s="159"/>
      <c r="H157" s="163">
        <v>15.84</v>
      </c>
      <c r="I157" s="164"/>
      <c r="J157" s="159"/>
      <c r="K157" s="159"/>
      <c r="L157" s="165"/>
      <c r="M157" s="166"/>
      <c r="N157" s="167"/>
      <c r="O157" s="167"/>
      <c r="P157" s="167"/>
      <c r="Q157" s="167"/>
      <c r="R157" s="167"/>
      <c r="S157" s="167"/>
      <c r="T157" s="168"/>
      <c r="AT157" s="169" t="s">
        <v>122</v>
      </c>
      <c r="AU157" s="169" t="s">
        <v>72</v>
      </c>
      <c r="AV157" s="10" t="s">
        <v>82</v>
      </c>
      <c r="AW157" s="10" t="s">
        <v>33</v>
      </c>
      <c r="AX157" s="10" t="s">
        <v>72</v>
      </c>
      <c r="AY157" s="169" t="s">
        <v>121</v>
      </c>
    </row>
    <row r="158" spans="1:65" s="10" customFormat="1" ht="11.25">
      <c r="B158" s="158"/>
      <c r="C158" s="159"/>
      <c r="D158" s="160" t="s">
        <v>122</v>
      </c>
      <c r="E158" s="161" t="s">
        <v>19</v>
      </c>
      <c r="F158" s="162" t="s">
        <v>230</v>
      </c>
      <c r="G158" s="159"/>
      <c r="H158" s="163">
        <v>59.655000000000001</v>
      </c>
      <c r="I158" s="164"/>
      <c r="J158" s="159"/>
      <c r="K158" s="159"/>
      <c r="L158" s="165"/>
      <c r="M158" s="166"/>
      <c r="N158" s="167"/>
      <c r="O158" s="167"/>
      <c r="P158" s="167"/>
      <c r="Q158" s="167"/>
      <c r="R158" s="167"/>
      <c r="S158" s="167"/>
      <c r="T158" s="168"/>
      <c r="AT158" s="169" t="s">
        <v>122</v>
      </c>
      <c r="AU158" s="169" t="s">
        <v>72</v>
      </c>
      <c r="AV158" s="10" t="s">
        <v>82</v>
      </c>
      <c r="AW158" s="10" t="s">
        <v>33</v>
      </c>
      <c r="AX158" s="10" t="s">
        <v>72</v>
      </c>
      <c r="AY158" s="169" t="s">
        <v>121</v>
      </c>
    </row>
    <row r="159" spans="1:65" s="11" customFormat="1" ht="11.25">
      <c r="B159" s="170"/>
      <c r="C159" s="171"/>
      <c r="D159" s="160" t="s">
        <v>122</v>
      </c>
      <c r="E159" s="172" t="s">
        <v>19</v>
      </c>
      <c r="F159" s="173" t="s">
        <v>127</v>
      </c>
      <c r="G159" s="171"/>
      <c r="H159" s="174">
        <v>75.495000000000005</v>
      </c>
      <c r="I159" s="175"/>
      <c r="J159" s="171"/>
      <c r="K159" s="171"/>
      <c r="L159" s="176"/>
      <c r="M159" s="177"/>
      <c r="N159" s="178"/>
      <c r="O159" s="178"/>
      <c r="P159" s="178"/>
      <c r="Q159" s="178"/>
      <c r="R159" s="178"/>
      <c r="S159" s="178"/>
      <c r="T159" s="179"/>
      <c r="AT159" s="180" t="s">
        <v>122</v>
      </c>
      <c r="AU159" s="180" t="s">
        <v>72</v>
      </c>
      <c r="AV159" s="11" t="s">
        <v>120</v>
      </c>
      <c r="AW159" s="11" t="s">
        <v>33</v>
      </c>
      <c r="AX159" s="11" t="s">
        <v>80</v>
      </c>
      <c r="AY159" s="180" t="s">
        <v>121</v>
      </c>
    </row>
    <row r="160" spans="1:65" s="2" customFormat="1" ht="37.9" customHeight="1">
      <c r="A160" s="34"/>
      <c r="B160" s="35"/>
      <c r="C160" s="145" t="s">
        <v>231</v>
      </c>
      <c r="D160" s="145" t="s">
        <v>115</v>
      </c>
      <c r="E160" s="146" t="s">
        <v>232</v>
      </c>
      <c r="F160" s="147" t="s">
        <v>233</v>
      </c>
      <c r="G160" s="148" t="s">
        <v>150</v>
      </c>
      <c r="H160" s="149">
        <v>75.495000000000005</v>
      </c>
      <c r="I160" s="150"/>
      <c r="J160" s="151">
        <f>ROUND(I160*H160,2)</f>
        <v>0</v>
      </c>
      <c r="K160" s="147" t="s">
        <v>119</v>
      </c>
      <c r="L160" s="39"/>
      <c r="M160" s="152" t="s">
        <v>19</v>
      </c>
      <c r="N160" s="153" t="s">
        <v>43</v>
      </c>
      <c r="O160" s="64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6" t="s">
        <v>120</v>
      </c>
      <c r="AT160" s="156" t="s">
        <v>115</v>
      </c>
      <c r="AU160" s="156" t="s">
        <v>72</v>
      </c>
      <c r="AY160" s="17" t="s">
        <v>121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80</v>
      </c>
      <c r="BK160" s="157">
        <f>ROUND(I160*H160,2)</f>
        <v>0</v>
      </c>
      <c r="BL160" s="17" t="s">
        <v>120</v>
      </c>
      <c r="BM160" s="156" t="s">
        <v>234</v>
      </c>
    </row>
    <row r="161" spans="1:65" s="10" customFormat="1" ht="11.25">
      <c r="B161" s="158"/>
      <c r="C161" s="159"/>
      <c r="D161" s="160" t="s">
        <v>122</v>
      </c>
      <c r="E161" s="161" t="s">
        <v>19</v>
      </c>
      <c r="F161" s="162" t="s">
        <v>235</v>
      </c>
      <c r="G161" s="159"/>
      <c r="H161" s="163">
        <v>15.84</v>
      </c>
      <c r="I161" s="164"/>
      <c r="J161" s="159"/>
      <c r="K161" s="159"/>
      <c r="L161" s="165"/>
      <c r="M161" s="166"/>
      <c r="N161" s="167"/>
      <c r="O161" s="167"/>
      <c r="P161" s="167"/>
      <c r="Q161" s="167"/>
      <c r="R161" s="167"/>
      <c r="S161" s="167"/>
      <c r="T161" s="168"/>
      <c r="AT161" s="169" t="s">
        <v>122</v>
      </c>
      <c r="AU161" s="169" t="s">
        <v>72</v>
      </c>
      <c r="AV161" s="10" t="s">
        <v>82</v>
      </c>
      <c r="AW161" s="10" t="s">
        <v>33</v>
      </c>
      <c r="AX161" s="10" t="s">
        <v>72</v>
      </c>
      <c r="AY161" s="169" t="s">
        <v>121</v>
      </c>
    </row>
    <row r="162" spans="1:65" s="10" customFormat="1" ht="11.25">
      <c r="B162" s="158"/>
      <c r="C162" s="159"/>
      <c r="D162" s="160" t="s">
        <v>122</v>
      </c>
      <c r="E162" s="161" t="s">
        <v>19</v>
      </c>
      <c r="F162" s="162" t="s">
        <v>236</v>
      </c>
      <c r="G162" s="159"/>
      <c r="H162" s="163">
        <v>59.655000000000001</v>
      </c>
      <c r="I162" s="164"/>
      <c r="J162" s="159"/>
      <c r="K162" s="159"/>
      <c r="L162" s="165"/>
      <c r="M162" s="166"/>
      <c r="N162" s="167"/>
      <c r="O162" s="167"/>
      <c r="P162" s="167"/>
      <c r="Q162" s="167"/>
      <c r="R162" s="167"/>
      <c r="S162" s="167"/>
      <c r="T162" s="168"/>
      <c r="AT162" s="169" t="s">
        <v>122</v>
      </c>
      <c r="AU162" s="169" t="s">
        <v>72</v>
      </c>
      <c r="AV162" s="10" t="s">
        <v>82</v>
      </c>
      <c r="AW162" s="10" t="s">
        <v>33</v>
      </c>
      <c r="AX162" s="10" t="s">
        <v>72</v>
      </c>
      <c r="AY162" s="169" t="s">
        <v>121</v>
      </c>
    </row>
    <row r="163" spans="1:65" s="11" customFormat="1" ht="11.25">
      <c r="B163" s="170"/>
      <c r="C163" s="171"/>
      <c r="D163" s="160" t="s">
        <v>122</v>
      </c>
      <c r="E163" s="172" t="s">
        <v>19</v>
      </c>
      <c r="F163" s="173" t="s">
        <v>127</v>
      </c>
      <c r="G163" s="171"/>
      <c r="H163" s="174">
        <v>75.495000000000005</v>
      </c>
      <c r="I163" s="175"/>
      <c r="J163" s="171"/>
      <c r="K163" s="171"/>
      <c r="L163" s="176"/>
      <c r="M163" s="177"/>
      <c r="N163" s="178"/>
      <c r="O163" s="178"/>
      <c r="P163" s="178"/>
      <c r="Q163" s="178"/>
      <c r="R163" s="178"/>
      <c r="S163" s="178"/>
      <c r="T163" s="179"/>
      <c r="AT163" s="180" t="s">
        <v>122</v>
      </c>
      <c r="AU163" s="180" t="s">
        <v>72</v>
      </c>
      <c r="AV163" s="11" t="s">
        <v>120</v>
      </c>
      <c r="AW163" s="11" t="s">
        <v>33</v>
      </c>
      <c r="AX163" s="11" t="s">
        <v>80</v>
      </c>
      <c r="AY163" s="180" t="s">
        <v>121</v>
      </c>
    </row>
    <row r="164" spans="1:65" s="2" customFormat="1" ht="16.5" customHeight="1">
      <c r="A164" s="34"/>
      <c r="B164" s="35"/>
      <c r="C164" s="145" t="s">
        <v>173</v>
      </c>
      <c r="D164" s="145" t="s">
        <v>115</v>
      </c>
      <c r="E164" s="146" t="s">
        <v>237</v>
      </c>
      <c r="F164" s="147" t="s">
        <v>238</v>
      </c>
      <c r="G164" s="148" t="s">
        <v>150</v>
      </c>
      <c r="H164" s="149">
        <v>15.84</v>
      </c>
      <c r="I164" s="150"/>
      <c r="J164" s="151">
        <f>ROUND(I164*H164,2)</f>
        <v>0</v>
      </c>
      <c r="K164" s="147" t="s">
        <v>119</v>
      </c>
      <c r="L164" s="39"/>
      <c r="M164" s="152" t="s">
        <v>19</v>
      </c>
      <c r="N164" s="153" t="s">
        <v>43</v>
      </c>
      <c r="O164" s="64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6" t="s">
        <v>120</v>
      </c>
      <c r="AT164" s="156" t="s">
        <v>115</v>
      </c>
      <c r="AU164" s="156" t="s">
        <v>72</v>
      </c>
      <c r="AY164" s="17" t="s">
        <v>121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7" t="s">
        <v>80</v>
      </c>
      <c r="BK164" s="157">
        <f>ROUND(I164*H164,2)</f>
        <v>0</v>
      </c>
      <c r="BL164" s="17" t="s">
        <v>120</v>
      </c>
      <c r="BM164" s="156" t="s">
        <v>239</v>
      </c>
    </row>
    <row r="165" spans="1:65" s="2" customFormat="1" ht="37.9" customHeight="1">
      <c r="A165" s="34"/>
      <c r="B165" s="35"/>
      <c r="C165" s="145" t="s">
        <v>240</v>
      </c>
      <c r="D165" s="145" t="s">
        <v>115</v>
      </c>
      <c r="E165" s="146" t="s">
        <v>241</v>
      </c>
      <c r="F165" s="147" t="s">
        <v>242</v>
      </c>
      <c r="G165" s="148" t="s">
        <v>163</v>
      </c>
      <c r="H165" s="149">
        <v>1</v>
      </c>
      <c r="I165" s="150"/>
      <c r="J165" s="151">
        <f>ROUND(I165*H165,2)</f>
        <v>0</v>
      </c>
      <c r="K165" s="147" t="s">
        <v>119</v>
      </c>
      <c r="L165" s="39"/>
      <c r="M165" s="152" t="s">
        <v>19</v>
      </c>
      <c r="N165" s="153" t="s">
        <v>43</v>
      </c>
      <c r="O165" s="64"/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6" t="s">
        <v>120</v>
      </c>
      <c r="AT165" s="156" t="s">
        <v>115</v>
      </c>
      <c r="AU165" s="156" t="s">
        <v>72</v>
      </c>
      <c r="AY165" s="17" t="s">
        <v>121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80</v>
      </c>
      <c r="BK165" s="157">
        <f>ROUND(I165*H165,2)</f>
        <v>0</v>
      </c>
      <c r="BL165" s="17" t="s">
        <v>120</v>
      </c>
      <c r="BM165" s="156" t="s">
        <v>243</v>
      </c>
    </row>
    <row r="166" spans="1:65" s="2" customFormat="1" ht="16.5" customHeight="1">
      <c r="A166" s="34"/>
      <c r="B166" s="35"/>
      <c r="C166" s="145" t="s">
        <v>178</v>
      </c>
      <c r="D166" s="145" t="s">
        <v>115</v>
      </c>
      <c r="E166" s="146" t="s">
        <v>244</v>
      </c>
      <c r="F166" s="147" t="s">
        <v>245</v>
      </c>
      <c r="G166" s="148" t="s">
        <v>150</v>
      </c>
      <c r="H166" s="149">
        <v>0.1</v>
      </c>
      <c r="I166" s="150"/>
      <c r="J166" s="151">
        <f>ROUND(I166*H166,2)</f>
        <v>0</v>
      </c>
      <c r="K166" s="147" t="s">
        <v>119</v>
      </c>
      <c r="L166" s="39"/>
      <c r="M166" s="152" t="s">
        <v>19</v>
      </c>
      <c r="N166" s="153" t="s">
        <v>43</v>
      </c>
      <c r="O166" s="64"/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56" t="s">
        <v>120</v>
      </c>
      <c r="AT166" s="156" t="s">
        <v>115</v>
      </c>
      <c r="AU166" s="156" t="s">
        <v>72</v>
      </c>
      <c r="AY166" s="17" t="s">
        <v>121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80</v>
      </c>
      <c r="BK166" s="157">
        <f>ROUND(I166*H166,2)</f>
        <v>0</v>
      </c>
      <c r="BL166" s="17" t="s">
        <v>120</v>
      </c>
      <c r="BM166" s="156" t="s">
        <v>246</v>
      </c>
    </row>
    <row r="167" spans="1:65" s="2" customFormat="1" ht="16.5" customHeight="1">
      <c r="A167" s="34"/>
      <c r="B167" s="35"/>
      <c r="C167" s="145" t="s">
        <v>247</v>
      </c>
      <c r="D167" s="145" t="s">
        <v>115</v>
      </c>
      <c r="E167" s="146" t="s">
        <v>248</v>
      </c>
      <c r="F167" s="147" t="s">
        <v>249</v>
      </c>
      <c r="G167" s="148" t="s">
        <v>130</v>
      </c>
      <c r="H167" s="149">
        <v>111</v>
      </c>
      <c r="I167" s="150"/>
      <c r="J167" s="151">
        <f>ROUND(I167*H167,2)</f>
        <v>0</v>
      </c>
      <c r="K167" s="147" t="s">
        <v>119</v>
      </c>
      <c r="L167" s="39"/>
      <c r="M167" s="152" t="s">
        <v>19</v>
      </c>
      <c r="N167" s="153" t="s">
        <v>43</v>
      </c>
      <c r="O167" s="64"/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56" t="s">
        <v>120</v>
      </c>
      <c r="AT167" s="156" t="s">
        <v>115</v>
      </c>
      <c r="AU167" s="156" t="s">
        <v>72</v>
      </c>
      <c r="AY167" s="17" t="s">
        <v>121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80</v>
      </c>
      <c r="BK167" s="157">
        <f>ROUND(I167*H167,2)</f>
        <v>0</v>
      </c>
      <c r="BL167" s="17" t="s">
        <v>120</v>
      </c>
      <c r="BM167" s="156" t="s">
        <v>250</v>
      </c>
    </row>
    <row r="168" spans="1:65" s="10" customFormat="1" ht="11.25">
      <c r="B168" s="158"/>
      <c r="C168" s="159"/>
      <c r="D168" s="160" t="s">
        <v>122</v>
      </c>
      <c r="E168" s="161" t="s">
        <v>19</v>
      </c>
      <c r="F168" s="162" t="s">
        <v>251</v>
      </c>
      <c r="G168" s="159"/>
      <c r="H168" s="163">
        <v>111</v>
      </c>
      <c r="I168" s="164"/>
      <c r="J168" s="159"/>
      <c r="K168" s="159"/>
      <c r="L168" s="165"/>
      <c r="M168" s="166"/>
      <c r="N168" s="167"/>
      <c r="O168" s="167"/>
      <c r="P168" s="167"/>
      <c r="Q168" s="167"/>
      <c r="R168" s="167"/>
      <c r="S168" s="167"/>
      <c r="T168" s="168"/>
      <c r="AT168" s="169" t="s">
        <v>122</v>
      </c>
      <c r="AU168" s="169" t="s">
        <v>72</v>
      </c>
      <c r="AV168" s="10" t="s">
        <v>82</v>
      </c>
      <c r="AW168" s="10" t="s">
        <v>33</v>
      </c>
      <c r="AX168" s="10" t="s">
        <v>72</v>
      </c>
      <c r="AY168" s="169" t="s">
        <v>121</v>
      </c>
    </row>
    <row r="169" spans="1:65" s="11" customFormat="1" ht="11.25">
      <c r="B169" s="170"/>
      <c r="C169" s="171"/>
      <c r="D169" s="160" t="s">
        <v>122</v>
      </c>
      <c r="E169" s="172" t="s">
        <v>19</v>
      </c>
      <c r="F169" s="173" t="s">
        <v>127</v>
      </c>
      <c r="G169" s="171"/>
      <c r="H169" s="174">
        <v>111</v>
      </c>
      <c r="I169" s="175"/>
      <c r="J169" s="171"/>
      <c r="K169" s="171"/>
      <c r="L169" s="176"/>
      <c r="M169" s="177"/>
      <c r="N169" s="178"/>
      <c r="O169" s="178"/>
      <c r="P169" s="178"/>
      <c r="Q169" s="178"/>
      <c r="R169" s="178"/>
      <c r="S169" s="178"/>
      <c r="T169" s="179"/>
      <c r="AT169" s="180" t="s">
        <v>122</v>
      </c>
      <c r="AU169" s="180" t="s">
        <v>72</v>
      </c>
      <c r="AV169" s="11" t="s">
        <v>120</v>
      </c>
      <c r="AW169" s="11" t="s">
        <v>33</v>
      </c>
      <c r="AX169" s="11" t="s">
        <v>80</v>
      </c>
      <c r="AY169" s="180" t="s">
        <v>121</v>
      </c>
    </row>
    <row r="170" spans="1:65" s="2" customFormat="1" ht="16.5" customHeight="1">
      <c r="A170" s="34"/>
      <c r="B170" s="35"/>
      <c r="C170" s="145" t="s">
        <v>181</v>
      </c>
      <c r="D170" s="145" t="s">
        <v>115</v>
      </c>
      <c r="E170" s="146" t="s">
        <v>252</v>
      </c>
      <c r="F170" s="147" t="s">
        <v>253</v>
      </c>
      <c r="G170" s="148" t="s">
        <v>163</v>
      </c>
      <c r="H170" s="149">
        <v>10</v>
      </c>
      <c r="I170" s="150"/>
      <c r="J170" s="151">
        <f>ROUND(I170*H170,2)</f>
        <v>0</v>
      </c>
      <c r="K170" s="147" t="s">
        <v>119</v>
      </c>
      <c r="L170" s="39"/>
      <c r="M170" s="152" t="s">
        <v>19</v>
      </c>
      <c r="N170" s="153" t="s">
        <v>43</v>
      </c>
      <c r="O170" s="64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6" t="s">
        <v>120</v>
      </c>
      <c r="AT170" s="156" t="s">
        <v>115</v>
      </c>
      <c r="AU170" s="156" t="s">
        <v>72</v>
      </c>
      <c r="AY170" s="17" t="s">
        <v>121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80</v>
      </c>
      <c r="BK170" s="157">
        <f>ROUND(I170*H170,2)</f>
        <v>0</v>
      </c>
      <c r="BL170" s="17" t="s">
        <v>120</v>
      </c>
      <c r="BM170" s="156" t="s">
        <v>207</v>
      </c>
    </row>
    <row r="171" spans="1:65" s="10" customFormat="1" ht="11.25">
      <c r="B171" s="158"/>
      <c r="C171" s="159"/>
      <c r="D171" s="160" t="s">
        <v>122</v>
      </c>
      <c r="E171" s="161" t="s">
        <v>19</v>
      </c>
      <c r="F171" s="162" t="s">
        <v>254</v>
      </c>
      <c r="G171" s="159"/>
      <c r="H171" s="163">
        <v>10</v>
      </c>
      <c r="I171" s="164"/>
      <c r="J171" s="159"/>
      <c r="K171" s="159"/>
      <c r="L171" s="165"/>
      <c r="M171" s="166"/>
      <c r="N171" s="167"/>
      <c r="O171" s="167"/>
      <c r="P171" s="167"/>
      <c r="Q171" s="167"/>
      <c r="R171" s="167"/>
      <c r="S171" s="167"/>
      <c r="T171" s="168"/>
      <c r="AT171" s="169" t="s">
        <v>122</v>
      </c>
      <c r="AU171" s="169" t="s">
        <v>72</v>
      </c>
      <c r="AV171" s="10" t="s">
        <v>82</v>
      </c>
      <c r="AW171" s="10" t="s">
        <v>33</v>
      </c>
      <c r="AX171" s="10" t="s">
        <v>72</v>
      </c>
      <c r="AY171" s="169" t="s">
        <v>121</v>
      </c>
    </row>
    <row r="172" spans="1:65" s="11" customFormat="1" ht="11.25">
      <c r="B172" s="170"/>
      <c r="C172" s="171"/>
      <c r="D172" s="160" t="s">
        <v>122</v>
      </c>
      <c r="E172" s="172" t="s">
        <v>19</v>
      </c>
      <c r="F172" s="173" t="s">
        <v>127</v>
      </c>
      <c r="G172" s="171"/>
      <c r="H172" s="174">
        <v>10</v>
      </c>
      <c r="I172" s="175"/>
      <c r="J172" s="171"/>
      <c r="K172" s="171"/>
      <c r="L172" s="176"/>
      <c r="M172" s="177"/>
      <c r="N172" s="178"/>
      <c r="O172" s="178"/>
      <c r="P172" s="178"/>
      <c r="Q172" s="178"/>
      <c r="R172" s="178"/>
      <c r="S172" s="178"/>
      <c r="T172" s="179"/>
      <c r="AT172" s="180" t="s">
        <v>122</v>
      </c>
      <c r="AU172" s="180" t="s">
        <v>72</v>
      </c>
      <c r="AV172" s="11" t="s">
        <v>120</v>
      </c>
      <c r="AW172" s="11" t="s">
        <v>33</v>
      </c>
      <c r="AX172" s="11" t="s">
        <v>80</v>
      </c>
      <c r="AY172" s="180" t="s">
        <v>121</v>
      </c>
    </row>
    <row r="173" spans="1:65" s="2" customFormat="1" ht="16.5" customHeight="1">
      <c r="A173" s="34"/>
      <c r="B173" s="35"/>
      <c r="C173" s="191" t="s">
        <v>255</v>
      </c>
      <c r="D173" s="191" t="s">
        <v>203</v>
      </c>
      <c r="E173" s="192" t="s">
        <v>256</v>
      </c>
      <c r="F173" s="193" t="s">
        <v>257</v>
      </c>
      <c r="G173" s="194" t="s">
        <v>163</v>
      </c>
      <c r="H173" s="195">
        <v>10</v>
      </c>
      <c r="I173" s="196"/>
      <c r="J173" s="197">
        <f>ROUND(I173*H173,2)</f>
        <v>0</v>
      </c>
      <c r="K173" s="193" t="s">
        <v>119</v>
      </c>
      <c r="L173" s="198"/>
      <c r="M173" s="199" t="s">
        <v>19</v>
      </c>
      <c r="N173" s="200" t="s">
        <v>43</v>
      </c>
      <c r="O173" s="64"/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56" t="s">
        <v>206</v>
      </c>
      <c r="AT173" s="156" t="s">
        <v>203</v>
      </c>
      <c r="AU173" s="156" t="s">
        <v>72</v>
      </c>
      <c r="AY173" s="17" t="s">
        <v>121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80</v>
      </c>
      <c r="BK173" s="157">
        <f>ROUND(I173*H173,2)</f>
        <v>0</v>
      </c>
      <c r="BL173" s="17" t="s">
        <v>207</v>
      </c>
      <c r="BM173" s="156" t="s">
        <v>258</v>
      </c>
    </row>
    <row r="174" spans="1:65" s="10" customFormat="1" ht="11.25">
      <c r="B174" s="158"/>
      <c r="C174" s="159"/>
      <c r="D174" s="160" t="s">
        <v>122</v>
      </c>
      <c r="E174" s="161" t="s">
        <v>19</v>
      </c>
      <c r="F174" s="162" t="s">
        <v>254</v>
      </c>
      <c r="G174" s="159"/>
      <c r="H174" s="163">
        <v>10</v>
      </c>
      <c r="I174" s="164"/>
      <c r="J174" s="159"/>
      <c r="K174" s="159"/>
      <c r="L174" s="165"/>
      <c r="M174" s="166"/>
      <c r="N174" s="167"/>
      <c r="O174" s="167"/>
      <c r="P174" s="167"/>
      <c r="Q174" s="167"/>
      <c r="R174" s="167"/>
      <c r="S174" s="167"/>
      <c r="T174" s="168"/>
      <c r="AT174" s="169" t="s">
        <v>122</v>
      </c>
      <c r="AU174" s="169" t="s">
        <v>72</v>
      </c>
      <c r="AV174" s="10" t="s">
        <v>82</v>
      </c>
      <c r="AW174" s="10" t="s">
        <v>33</v>
      </c>
      <c r="AX174" s="10" t="s">
        <v>72</v>
      </c>
      <c r="AY174" s="169" t="s">
        <v>121</v>
      </c>
    </row>
    <row r="175" spans="1:65" s="11" customFormat="1" ht="11.25">
      <c r="B175" s="170"/>
      <c r="C175" s="171"/>
      <c r="D175" s="160" t="s">
        <v>122</v>
      </c>
      <c r="E175" s="172" t="s">
        <v>19</v>
      </c>
      <c r="F175" s="173" t="s">
        <v>127</v>
      </c>
      <c r="G175" s="171"/>
      <c r="H175" s="174">
        <v>10</v>
      </c>
      <c r="I175" s="175"/>
      <c r="J175" s="171"/>
      <c r="K175" s="171"/>
      <c r="L175" s="176"/>
      <c r="M175" s="177"/>
      <c r="N175" s="178"/>
      <c r="O175" s="178"/>
      <c r="P175" s="178"/>
      <c r="Q175" s="178"/>
      <c r="R175" s="178"/>
      <c r="S175" s="178"/>
      <c r="T175" s="179"/>
      <c r="AT175" s="180" t="s">
        <v>122</v>
      </c>
      <c r="AU175" s="180" t="s">
        <v>72</v>
      </c>
      <c r="AV175" s="11" t="s">
        <v>120</v>
      </c>
      <c r="AW175" s="11" t="s">
        <v>33</v>
      </c>
      <c r="AX175" s="11" t="s">
        <v>80</v>
      </c>
      <c r="AY175" s="180" t="s">
        <v>121</v>
      </c>
    </row>
    <row r="176" spans="1:65" s="2" customFormat="1" ht="16.5" customHeight="1">
      <c r="A176" s="34"/>
      <c r="B176" s="35"/>
      <c r="C176" s="145" t="s">
        <v>185</v>
      </c>
      <c r="D176" s="145" t="s">
        <v>115</v>
      </c>
      <c r="E176" s="146" t="s">
        <v>259</v>
      </c>
      <c r="F176" s="147" t="s">
        <v>260</v>
      </c>
      <c r="G176" s="148" t="s">
        <v>130</v>
      </c>
      <c r="H176" s="149">
        <v>21</v>
      </c>
      <c r="I176" s="150"/>
      <c r="J176" s="151">
        <f>ROUND(I176*H176,2)</f>
        <v>0</v>
      </c>
      <c r="K176" s="147" t="s">
        <v>119</v>
      </c>
      <c r="L176" s="39"/>
      <c r="M176" s="152" t="s">
        <v>19</v>
      </c>
      <c r="N176" s="153" t="s">
        <v>43</v>
      </c>
      <c r="O176" s="64"/>
      <c r="P176" s="154">
        <f>O176*H176</f>
        <v>0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6" t="s">
        <v>120</v>
      </c>
      <c r="AT176" s="156" t="s">
        <v>115</v>
      </c>
      <c r="AU176" s="156" t="s">
        <v>72</v>
      </c>
      <c r="AY176" s="17" t="s">
        <v>121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80</v>
      </c>
      <c r="BK176" s="157">
        <f>ROUND(I176*H176,2)</f>
        <v>0</v>
      </c>
      <c r="BL176" s="17" t="s">
        <v>120</v>
      </c>
      <c r="BM176" s="156" t="s">
        <v>261</v>
      </c>
    </row>
    <row r="177" spans="1:65" s="2" customFormat="1" ht="16.5" customHeight="1">
      <c r="A177" s="34"/>
      <c r="B177" s="35"/>
      <c r="C177" s="191" t="s">
        <v>262</v>
      </c>
      <c r="D177" s="191" t="s">
        <v>203</v>
      </c>
      <c r="E177" s="192" t="s">
        <v>263</v>
      </c>
      <c r="F177" s="193" t="s">
        <v>264</v>
      </c>
      <c r="G177" s="194" t="s">
        <v>163</v>
      </c>
      <c r="H177" s="195">
        <v>21</v>
      </c>
      <c r="I177" s="196"/>
      <c r="J177" s="197">
        <f>ROUND(I177*H177,2)</f>
        <v>0</v>
      </c>
      <c r="K177" s="193" t="s">
        <v>119</v>
      </c>
      <c r="L177" s="198"/>
      <c r="M177" s="199" t="s">
        <v>19</v>
      </c>
      <c r="N177" s="200" t="s">
        <v>43</v>
      </c>
      <c r="O177" s="64"/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56" t="s">
        <v>206</v>
      </c>
      <c r="AT177" s="156" t="s">
        <v>203</v>
      </c>
      <c r="AU177" s="156" t="s">
        <v>72</v>
      </c>
      <c r="AY177" s="17" t="s">
        <v>121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7" t="s">
        <v>80</v>
      </c>
      <c r="BK177" s="157">
        <f>ROUND(I177*H177,2)</f>
        <v>0</v>
      </c>
      <c r="BL177" s="17" t="s">
        <v>207</v>
      </c>
      <c r="BM177" s="156" t="s">
        <v>265</v>
      </c>
    </row>
    <row r="178" spans="1:65" s="2" customFormat="1" ht="16.5" customHeight="1">
      <c r="A178" s="34"/>
      <c r="B178" s="35"/>
      <c r="C178" s="191" t="s">
        <v>189</v>
      </c>
      <c r="D178" s="191" t="s">
        <v>203</v>
      </c>
      <c r="E178" s="192" t="s">
        <v>266</v>
      </c>
      <c r="F178" s="193" t="s">
        <v>267</v>
      </c>
      <c r="G178" s="194" t="s">
        <v>199</v>
      </c>
      <c r="H178" s="195">
        <v>1.68</v>
      </c>
      <c r="I178" s="196"/>
      <c r="J178" s="197">
        <f>ROUND(I178*H178,2)</f>
        <v>0</v>
      </c>
      <c r="K178" s="193" t="s">
        <v>119</v>
      </c>
      <c r="L178" s="198"/>
      <c r="M178" s="199" t="s">
        <v>19</v>
      </c>
      <c r="N178" s="200" t="s">
        <v>43</v>
      </c>
      <c r="O178" s="64"/>
      <c r="P178" s="154">
        <f>O178*H178</f>
        <v>0</v>
      </c>
      <c r="Q178" s="154">
        <v>0</v>
      </c>
      <c r="R178" s="154">
        <f>Q178*H178</f>
        <v>0</v>
      </c>
      <c r="S178" s="154">
        <v>0</v>
      </c>
      <c r="T178" s="15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56" t="s">
        <v>206</v>
      </c>
      <c r="AT178" s="156" t="s">
        <v>203</v>
      </c>
      <c r="AU178" s="156" t="s">
        <v>72</v>
      </c>
      <c r="AY178" s="17" t="s">
        <v>121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80</v>
      </c>
      <c r="BK178" s="157">
        <f>ROUND(I178*H178,2)</f>
        <v>0</v>
      </c>
      <c r="BL178" s="17" t="s">
        <v>207</v>
      </c>
      <c r="BM178" s="156" t="s">
        <v>268</v>
      </c>
    </row>
    <row r="179" spans="1:65" s="2" customFormat="1" ht="33" customHeight="1">
      <c r="A179" s="34"/>
      <c r="B179" s="35"/>
      <c r="C179" s="145" t="s">
        <v>269</v>
      </c>
      <c r="D179" s="145" t="s">
        <v>115</v>
      </c>
      <c r="E179" s="146" t="s">
        <v>270</v>
      </c>
      <c r="F179" s="147" t="s">
        <v>271</v>
      </c>
      <c r="G179" s="148" t="s">
        <v>150</v>
      </c>
      <c r="H179" s="149">
        <v>4.9349999999999996</v>
      </c>
      <c r="I179" s="150"/>
      <c r="J179" s="151">
        <f>ROUND(I179*H179,2)</f>
        <v>0</v>
      </c>
      <c r="K179" s="147" t="s">
        <v>119</v>
      </c>
      <c r="L179" s="39"/>
      <c r="M179" s="152" t="s">
        <v>19</v>
      </c>
      <c r="N179" s="153" t="s">
        <v>43</v>
      </c>
      <c r="O179" s="64"/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6" t="s">
        <v>120</v>
      </c>
      <c r="AT179" s="156" t="s">
        <v>115</v>
      </c>
      <c r="AU179" s="156" t="s">
        <v>72</v>
      </c>
      <c r="AY179" s="17" t="s">
        <v>121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80</v>
      </c>
      <c r="BK179" s="157">
        <f>ROUND(I179*H179,2)</f>
        <v>0</v>
      </c>
      <c r="BL179" s="17" t="s">
        <v>120</v>
      </c>
      <c r="BM179" s="156" t="s">
        <v>272</v>
      </c>
    </row>
    <row r="180" spans="1:65" s="10" customFormat="1" ht="11.25">
      <c r="B180" s="158"/>
      <c r="C180" s="159"/>
      <c r="D180" s="160" t="s">
        <v>122</v>
      </c>
      <c r="E180" s="161" t="s">
        <v>19</v>
      </c>
      <c r="F180" s="162" t="s">
        <v>273</v>
      </c>
      <c r="G180" s="159"/>
      <c r="H180" s="163">
        <v>4.9349999999999996</v>
      </c>
      <c r="I180" s="164"/>
      <c r="J180" s="159"/>
      <c r="K180" s="159"/>
      <c r="L180" s="165"/>
      <c r="M180" s="166"/>
      <c r="N180" s="167"/>
      <c r="O180" s="167"/>
      <c r="P180" s="167"/>
      <c r="Q180" s="167"/>
      <c r="R180" s="167"/>
      <c r="S180" s="167"/>
      <c r="T180" s="168"/>
      <c r="AT180" s="169" t="s">
        <v>122</v>
      </c>
      <c r="AU180" s="169" t="s">
        <v>72</v>
      </c>
      <c r="AV180" s="10" t="s">
        <v>82</v>
      </c>
      <c r="AW180" s="10" t="s">
        <v>33</v>
      </c>
      <c r="AX180" s="10" t="s">
        <v>72</v>
      </c>
      <c r="AY180" s="169" t="s">
        <v>121</v>
      </c>
    </row>
    <row r="181" spans="1:65" s="11" customFormat="1" ht="11.25">
      <c r="B181" s="170"/>
      <c r="C181" s="171"/>
      <c r="D181" s="160" t="s">
        <v>122</v>
      </c>
      <c r="E181" s="172" t="s">
        <v>19</v>
      </c>
      <c r="F181" s="173" t="s">
        <v>127</v>
      </c>
      <c r="G181" s="171"/>
      <c r="H181" s="174">
        <v>4.9349999999999996</v>
      </c>
      <c r="I181" s="175"/>
      <c r="J181" s="171"/>
      <c r="K181" s="171"/>
      <c r="L181" s="176"/>
      <c r="M181" s="177"/>
      <c r="N181" s="178"/>
      <c r="O181" s="178"/>
      <c r="P181" s="178"/>
      <c r="Q181" s="178"/>
      <c r="R181" s="178"/>
      <c r="S181" s="178"/>
      <c r="T181" s="179"/>
      <c r="AT181" s="180" t="s">
        <v>122</v>
      </c>
      <c r="AU181" s="180" t="s">
        <v>72</v>
      </c>
      <c r="AV181" s="11" t="s">
        <v>120</v>
      </c>
      <c r="AW181" s="11" t="s">
        <v>33</v>
      </c>
      <c r="AX181" s="11" t="s">
        <v>80</v>
      </c>
      <c r="AY181" s="180" t="s">
        <v>121</v>
      </c>
    </row>
    <row r="182" spans="1:65" s="2" customFormat="1" ht="24.2" customHeight="1">
      <c r="A182" s="34"/>
      <c r="B182" s="35"/>
      <c r="C182" s="145" t="s">
        <v>192</v>
      </c>
      <c r="D182" s="145" t="s">
        <v>115</v>
      </c>
      <c r="E182" s="146" t="s">
        <v>274</v>
      </c>
      <c r="F182" s="147" t="s">
        <v>275</v>
      </c>
      <c r="G182" s="148" t="s">
        <v>118</v>
      </c>
      <c r="H182" s="149">
        <v>183.35</v>
      </c>
      <c r="I182" s="150"/>
      <c r="J182" s="151">
        <f>ROUND(I182*H182,2)</f>
        <v>0</v>
      </c>
      <c r="K182" s="147" t="s">
        <v>119</v>
      </c>
      <c r="L182" s="39"/>
      <c r="M182" s="152" t="s">
        <v>19</v>
      </c>
      <c r="N182" s="153" t="s">
        <v>43</v>
      </c>
      <c r="O182" s="64"/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56" t="s">
        <v>120</v>
      </c>
      <c r="AT182" s="156" t="s">
        <v>115</v>
      </c>
      <c r="AU182" s="156" t="s">
        <v>72</v>
      </c>
      <c r="AY182" s="17" t="s">
        <v>121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80</v>
      </c>
      <c r="BK182" s="157">
        <f>ROUND(I182*H182,2)</f>
        <v>0</v>
      </c>
      <c r="BL182" s="17" t="s">
        <v>120</v>
      </c>
      <c r="BM182" s="156" t="s">
        <v>276</v>
      </c>
    </row>
    <row r="183" spans="1:65" s="10" customFormat="1" ht="11.25">
      <c r="B183" s="158"/>
      <c r="C183" s="159"/>
      <c r="D183" s="160" t="s">
        <v>122</v>
      </c>
      <c r="E183" s="161" t="s">
        <v>19</v>
      </c>
      <c r="F183" s="162" t="s">
        <v>277</v>
      </c>
      <c r="G183" s="159"/>
      <c r="H183" s="163">
        <v>72.150000000000006</v>
      </c>
      <c r="I183" s="164"/>
      <c r="J183" s="159"/>
      <c r="K183" s="159"/>
      <c r="L183" s="165"/>
      <c r="M183" s="166"/>
      <c r="N183" s="167"/>
      <c r="O183" s="167"/>
      <c r="P183" s="167"/>
      <c r="Q183" s="167"/>
      <c r="R183" s="167"/>
      <c r="S183" s="167"/>
      <c r="T183" s="168"/>
      <c r="AT183" s="169" t="s">
        <v>122</v>
      </c>
      <c r="AU183" s="169" t="s">
        <v>72</v>
      </c>
      <c r="AV183" s="10" t="s">
        <v>82</v>
      </c>
      <c r="AW183" s="10" t="s">
        <v>33</v>
      </c>
      <c r="AX183" s="10" t="s">
        <v>72</v>
      </c>
      <c r="AY183" s="169" t="s">
        <v>121</v>
      </c>
    </row>
    <row r="184" spans="1:65" s="10" customFormat="1" ht="11.25">
      <c r="B184" s="158"/>
      <c r="C184" s="159"/>
      <c r="D184" s="160" t="s">
        <v>122</v>
      </c>
      <c r="E184" s="161" t="s">
        <v>19</v>
      </c>
      <c r="F184" s="162" t="s">
        <v>278</v>
      </c>
      <c r="G184" s="159"/>
      <c r="H184" s="163">
        <v>111.2</v>
      </c>
      <c r="I184" s="164"/>
      <c r="J184" s="159"/>
      <c r="K184" s="159"/>
      <c r="L184" s="165"/>
      <c r="M184" s="166"/>
      <c r="N184" s="167"/>
      <c r="O184" s="167"/>
      <c r="P184" s="167"/>
      <c r="Q184" s="167"/>
      <c r="R184" s="167"/>
      <c r="S184" s="167"/>
      <c r="T184" s="168"/>
      <c r="AT184" s="169" t="s">
        <v>122</v>
      </c>
      <c r="AU184" s="169" t="s">
        <v>72</v>
      </c>
      <c r="AV184" s="10" t="s">
        <v>82</v>
      </c>
      <c r="AW184" s="10" t="s">
        <v>33</v>
      </c>
      <c r="AX184" s="10" t="s">
        <v>72</v>
      </c>
      <c r="AY184" s="169" t="s">
        <v>121</v>
      </c>
    </row>
    <row r="185" spans="1:65" s="11" customFormat="1" ht="11.25">
      <c r="B185" s="170"/>
      <c r="C185" s="171"/>
      <c r="D185" s="160" t="s">
        <v>122</v>
      </c>
      <c r="E185" s="172" t="s">
        <v>19</v>
      </c>
      <c r="F185" s="173" t="s">
        <v>127</v>
      </c>
      <c r="G185" s="171"/>
      <c r="H185" s="174">
        <v>183.35</v>
      </c>
      <c r="I185" s="175"/>
      <c r="J185" s="171"/>
      <c r="K185" s="171"/>
      <c r="L185" s="176"/>
      <c r="M185" s="177"/>
      <c r="N185" s="178"/>
      <c r="O185" s="178"/>
      <c r="P185" s="178"/>
      <c r="Q185" s="178"/>
      <c r="R185" s="178"/>
      <c r="S185" s="178"/>
      <c r="T185" s="179"/>
      <c r="AT185" s="180" t="s">
        <v>122</v>
      </c>
      <c r="AU185" s="180" t="s">
        <v>72</v>
      </c>
      <c r="AV185" s="11" t="s">
        <v>120</v>
      </c>
      <c r="AW185" s="11" t="s">
        <v>33</v>
      </c>
      <c r="AX185" s="11" t="s">
        <v>80</v>
      </c>
      <c r="AY185" s="180" t="s">
        <v>121</v>
      </c>
    </row>
    <row r="186" spans="1:65" s="2" customFormat="1" ht="16.5" customHeight="1">
      <c r="A186" s="34"/>
      <c r="B186" s="35"/>
      <c r="C186" s="191" t="s">
        <v>279</v>
      </c>
      <c r="D186" s="191" t="s">
        <v>203</v>
      </c>
      <c r="E186" s="192" t="s">
        <v>280</v>
      </c>
      <c r="F186" s="193" t="s">
        <v>281</v>
      </c>
      <c r="G186" s="194" t="s">
        <v>150</v>
      </c>
      <c r="H186" s="195">
        <v>55.005000000000003</v>
      </c>
      <c r="I186" s="196"/>
      <c r="J186" s="197">
        <f>ROUND(I186*H186,2)</f>
        <v>0</v>
      </c>
      <c r="K186" s="193" t="s">
        <v>119</v>
      </c>
      <c r="L186" s="198"/>
      <c r="M186" s="199" t="s">
        <v>19</v>
      </c>
      <c r="N186" s="200" t="s">
        <v>43</v>
      </c>
      <c r="O186" s="64"/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56" t="s">
        <v>206</v>
      </c>
      <c r="AT186" s="156" t="s">
        <v>203</v>
      </c>
      <c r="AU186" s="156" t="s">
        <v>72</v>
      </c>
      <c r="AY186" s="17" t="s">
        <v>121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80</v>
      </c>
      <c r="BK186" s="157">
        <f>ROUND(I186*H186,2)</f>
        <v>0</v>
      </c>
      <c r="BL186" s="17" t="s">
        <v>207</v>
      </c>
      <c r="BM186" s="156" t="s">
        <v>282</v>
      </c>
    </row>
    <row r="187" spans="1:65" s="10" customFormat="1" ht="11.25">
      <c r="B187" s="158"/>
      <c r="C187" s="159"/>
      <c r="D187" s="160" t="s">
        <v>122</v>
      </c>
      <c r="E187" s="161" t="s">
        <v>19</v>
      </c>
      <c r="F187" s="162" t="s">
        <v>283</v>
      </c>
      <c r="G187" s="159"/>
      <c r="H187" s="163">
        <v>55.005000000000003</v>
      </c>
      <c r="I187" s="164"/>
      <c r="J187" s="159"/>
      <c r="K187" s="159"/>
      <c r="L187" s="165"/>
      <c r="M187" s="166"/>
      <c r="N187" s="167"/>
      <c r="O187" s="167"/>
      <c r="P187" s="167"/>
      <c r="Q187" s="167"/>
      <c r="R187" s="167"/>
      <c r="S187" s="167"/>
      <c r="T187" s="168"/>
      <c r="AT187" s="169" t="s">
        <v>122</v>
      </c>
      <c r="AU187" s="169" t="s">
        <v>72</v>
      </c>
      <c r="AV187" s="10" t="s">
        <v>82</v>
      </c>
      <c r="AW187" s="10" t="s">
        <v>33</v>
      </c>
      <c r="AX187" s="10" t="s">
        <v>72</v>
      </c>
      <c r="AY187" s="169" t="s">
        <v>121</v>
      </c>
    </row>
    <row r="188" spans="1:65" s="11" customFormat="1" ht="11.25">
      <c r="B188" s="170"/>
      <c r="C188" s="171"/>
      <c r="D188" s="160" t="s">
        <v>122</v>
      </c>
      <c r="E188" s="172" t="s">
        <v>19</v>
      </c>
      <c r="F188" s="173" t="s">
        <v>127</v>
      </c>
      <c r="G188" s="171"/>
      <c r="H188" s="174">
        <v>55.005000000000003</v>
      </c>
      <c r="I188" s="175"/>
      <c r="J188" s="171"/>
      <c r="K188" s="171"/>
      <c r="L188" s="176"/>
      <c r="M188" s="177"/>
      <c r="N188" s="178"/>
      <c r="O188" s="178"/>
      <c r="P188" s="178"/>
      <c r="Q188" s="178"/>
      <c r="R188" s="178"/>
      <c r="S188" s="178"/>
      <c r="T188" s="179"/>
      <c r="AT188" s="180" t="s">
        <v>122</v>
      </c>
      <c r="AU188" s="180" t="s">
        <v>72</v>
      </c>
      <c r="AV188" s="11" t="s">
        <v>120</v>
      </c>
      <c r="AW188" s="11" t="s">
        <v>33</v>
      </c>
      <c r="AX188" s="11" t="s">
        <v>80</v>
      </c>
      <c r="AY188" s="180" t="s">
        <v>121</v>
      </c>
    </row>
    <row r="189" spans="1:65" s="2" customFormat="1" ht="16.5" customHeight="1">
      <c r="A189" s="34"/>
      <c r="B189" s="35"/>
      <c r="C189" s="191" t="s">
        <v>195</v>
      </c>
      <c r="D189" s="191" t="s">
        <v>203</v>
      </c>
      <c r="E189" s="192" t="s">
        <v>284</v>
      </c>
      <c r="F189" s="193" t="s">
        <v>285</v>
      </c>
      <c r="G189" s="194" t="s">
        <v>150</v>
      </c>
      <c r="H189" s="195">
        <v>22.919</v>
      </c>
      <c r="I189" s="196"/>
      <c r="J189" s="197">
        <f>ROUND(I189*H189,2)</f>
        <v>0</v>
      </c>
      <c r="K189" s="193" t="s">
        <v>119</v>
      </c>
      <c r="L189" s="198"/>
      <c r="M189" s="199" t="s">
        <v>19</v>
      </c>
      <c r="N189" s="200" t="s">
        <v>43</v>
      </c>
      <c r="O189" s="64"/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56" t="s">
        <v>206</v>
      </c>
      <c r="AT189" s="156" t="s">
        <v>203</v>
      </c>
      <c r="AU189" s="156" t="s">
        <v>72</v>
      </c>
      <c r="AY189" s="17" t="s">
        <v>121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80</v>
      </c>
      <c r="BK189" s="157">
        <f>ROUND(I189*H189,2)</f>
        <v>0</v>
      </c>
      <c r="BL189" s="17" t="s">
        <v>207</v>
      </c>
      <c r="BM189" s="156" t="s">
        <v>286</v>
      </c>
    </row>
    <row r="190" spans="1:65" s="10" customFormat="1" ht="11.25">
      <c r="B190" s="158"/>
      <c r="C190" s="159"/>
      <c r="D190" s="160" t="s">
        <v>122</v>
      </c>
      <c r="E190" s="161" t="s">
        <v>19</v>
      </c>
      <c r="F190" s="162" t="s">
        <v>287</v>
      </c>
      <c r="G190" s="159"/>
      <c r="H190" s="163">
        <v>22.919</v>
      </c>
      <c r="I190" s="164"/>
      <c r="J190" s="159"/>
      <c r="K190" s="159"/>
      <c r="L190" s="165"/>
      <c r="M190" s="166"/>
      <c r="N190" s="167"/>
      <c r="O190" s="167"/>
      <c r="P190" s="167"/>
      <c r="Q190" s="167"/>
      <c r="R190" s="167"/>
      <c r="S190" s="167"/>
      <c r="T190" s="168"/>
      <c r="AT190" s="169" t="s">
        <v>122</v>
      </c>
      <c r="AU190" s="169" t="s">
        <v>72</v>
      </c>
      <c r="AV190" s="10" t="s">
        <v>82</v>
      </c>
      <c r="AW190" s="10" t="s">
        <v>33</v>
      </c>
      <c r="AX190" s="10" t="s">
        <v>72</v>
      </c>
      <c r="AY190" s="169" t="s">
        <v>121</v>
      </c>
    </row>
    <row r="191" spans="1:65" s="11" customFormat="1" ht="11.25">
      <c r="B191" s="170"/>
      <c r="C191" s="171"/>
      <c r="D191" s="160" t="s">
        <v>122</v>
      </c>
      <c r="E191" s="172" t="s">
        <v>19</v>
      </c>
      <c r="F191" s="173" t="s">
        <v>127</v>
      </c>
      <c r="G191" s="171"/>
      <c r="H191" s="174">
        <v>22.919</v>
      </c>
      <c r="I191" s="175"/>
      <c r="J191" s="171"/>
      <c r="K191" s="171"/>
      <c r="L191" s="176"/>
      <c r="M191" s="177"/>
      <c r="N191" s="178"/>
      <c r="O191" s="178"/>
      <c r="P191" s="178"/>
      <c r="Q191" s="178"/>
      <c r="R191" s="178"/>
      <c r="S191" s="178"/>
      <c r="T191" s="179"/>
      <c r="AT191" s="180" t="s">
        <v>122</v>
      </c>
      <c r="AU191" s="180" t="s">
        <v>72</v>
      </c>
      <c r="AV191" s="11" t="s">
        <v>120</v>
      </c>
      <c r="AW191" s="11" t="s">
        <v>33</v>
      </c>
      <c r="AX191" s="11" t="s">
        <v>80</v>
      </c>
      <c r="AY191" s="180" t="s">
        <v>121</v>
      </c>
    </row>
    <row r="192" spans="1:65" s="2" customFormat="1" ht="33" customHeight="1">
      <c r="A192" s="34"/>
      <c r="B192" s="35"/>
      <c r="C192" s="145" t="s">
        <v>288</v>
      </c>
      <c r="D192" s="145" t="s">
        <v>115</v>
      </c>
      <c r="E192" s="146" t="s">
        <v>270</v>
      </c>
      <c r="F192" s="147" t="s">
        <v>271</v>
      </c>
      <c r="G192" s="148" t="s">
        <v>150</v>
      </c>
      <c r="H192" s="149">
        <v>77.924000000000007</v>
      </c>
      <c r="I192" s="150"/>
      <c r="J192" s="151">
        <f>ROUND(I192*H192,2)</f>
        <v>0</v>
      </c>
      <c r="K192" s="147" t="s">
        <v>119</v>
      </c>
      <c r="L192" s="39"/>
      <c r="M192" s="152" t="s">
        <v>19</v>
      </c>
      <c r="N192" s="153" t="s">
        <v>43</v>
      </c>
      <c r="O192" s="64"/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56" t="s">
        <v>120</v>
      </c>
      <c r="AT192" s="156" t="s">
        <v>115</v>
      </c>
      <c r="AU192" s="156" t="s">
        <v>72</v>
      </c>
      <c r="AY192" s="17" t="s">
        <v>121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80</v>
      </c>
      <c r="BK192" s="157">
        <f>ROUND(I192*H192,2)</f>
        <v>0</v>
      </c>
      <c r="BL192" s="17" t="s">
        <v>120</v>
      </c>
      <c r="BM192" s="156" t="s">
        <v>289</v>
      </c>
    </row>
    <row r="193" spans="1:65" s="12" customFormat="1" ht="11.25">
      <c r="B193" s="181"/>
      <c r="C193" s="182"/>
      <c r="D193" s="160" t="s">
        <v>122</v>
      </c>
      <c r="E193" s="183" t="s">
        <v>19</v>
      </c>
      <c r="F193" s="184" t="s">
        <v>290</v>
      </c>
      <c r="G193" s="182"/>
      <c r="H193" s="183" t="s">
        <v>19</v>
      </c>
      <c r="I193" s="185"/>
      <c r="J193" s="182"/>
      <c r="K193" s="182"/>
      <c r="L193" s="186"/>
      <c r="M193" s="187"/>
      <c r="N193" s="188"/>
      <c r="O193" s="188"/>
      <c r="P193" s="188"/>
      <c r="Q193" s="188"/>
      <c r="R193" s="188"/>
      <c r="S193" s="188"/>
      <c r="T193" s="189"/>
      <c r="AT193" s="190" t="s">
        <v>122</v>
      </c>
      <c r="AU193" s="190" t="s">
        <v>72</v>
      </c>
      <c r="AV193" s="12" t="s">
        <v>80</v>
      </c>
      <c r="AW193" s="12" t="s">
        <v>33</v>
      </c>
      <c r="AX193" s="12" t="s">
        <v>72</v>
      </c>
      <c r="AY193" s="190" t="s">
        <v>121</v>
      </c>
    </row>
    <row r="194" spans="1:65" s="10" customFormat="1" ht="11.25">
      <c r="B194" s="158"/>
      <c r="C194" s="159"/>
      <c r="D194" s="160" t="s">
        <v>122</v>
      </c>
      <c r="E194" s="161" t="s">
        <v>19</v>
      </c>
      <c r="F194" s="162" t="s">
        <v>291</v>
      </c>
      <c r="G194" s="159"/>
      <c r="H194" s="163">
        <v>77.924000000000007</v>
      </c>
      <c r="I194" s="164"/>
      <c r="J194" s="159"/>
      <c r="K194" s="159"/>
      <c r="L194" s="165"/>
      <c r="M194" s="166"/>
      <c r="N194" s="167"/>
      <c r="O194" s="167"/>
      <c r="P194" s="167"/>
      <c r="Q194" s="167"/>
      <c r="R194" s="167"/>
      <c r="S194" s="167"/>
      <c r="T194" s="168"/>
      <c r="AT194" s="169" t="s">
        <v>122</v>
      </c>
      <c r="AU194" s="169" t="s">
        <v>72</v>
      </c>
      <c r="AV194" s="10" t="s">
        <v>82</v>
      </c>
      <c r="AW194" s="10" t="s">
        <v>33</v>
      </c>
      <c r="AX194" s="10" t="s">
        <v>72</v>
      </c>
      <c r="AY194" s="169" t="s">
        <v>121</v>
      </c>
    </row>
    <row r="195" spans="1:65" s="11" customFormat="1" ht="11.25">
      <c r="B195" s="170"/>
      <c r="C195" s="171"/>
      <c r="D195" s="160" t="s">
        <v>122</v>
      </c>
      <c r="E195" s="172" t="s">
        <v>19</v>
      </c>
      <c r="F195" s="173" t="s">
        <v>127</v>
      </c>
      <c r="G195" s="171"/>
      <c r="H195" s="174">
        <v>77.924000000000007</v>
      </c>
      <c r="I195" s="175"/>
      <c r="J195" s="171"/>
      <c r="K195" s="171"/>
      <c r="L195" s="176"/>
      <c r="M195" s="177"/>
      <c r="N195" s="178"/>
      <c r="O195" s="178"/>
      <c r="P195" s="178"/>
      <c r="Q195" s="178"/>
      <c r="R195" s="178"/>
      <c r="S195" s="178"/>
      <c r="T195" s="179"/>
      <c r="AT195" s="180" t="s">
        <v>122</v>
      </c>
      <c r="AU195" s="180" t="s">
        <v>72</v>
      </c>
      <c r="AV195" s="11" t="s">
        <v>120</v>
      </c>
      <c r="AW195" s="11" t="s">
        <v>33</v>
      </c>
      <c r="AX195" s="11" t="s">
        <v>80</v>
      </c>
      <c r="AY195" s="180" t="s">
        <v>121</v>
      </c>
    </row>
    <row r="196" spans="1:65" s="2" customFormat="1" ht="16.5" customHeight="1">
      <c r="A196" s="34"/>
      <c r="B196" s="35"/>
      <c r="C196" s="145" t="s">
        <v>292</v>
      </c>
      <c r="D196" s="145" t="s">
        <v>115</v>
      </c>
      <c r="E196" s="146" t="s">
        <v>293</v>
      </c>
      <c r="F196" s="147" t="s">
        <v>294</v>
      </c>
      <c r="G196" s="148" t="s">
        <v>130</v>
      </c>
      <c r="H196" s="149">
        <v>111.2</v>
      </c>
      <c r="I196" s="150"/>
      <c r="J196" s="151">
        <f>ROUND(I196*H196,2)</f>
        <v>0</v>
      </c>
      <c r="K196" s="147" t="s">
        <v>19</v>
      </c>
      <c r="L196" s="39"/>
      <c r="M196" s="152" t="s">
        <v>19</v>
      </c>
      <c r="N196" s="153" t="s">
        <v>43</v>
      </c>
      <c r="O196" s="64"/>
      <c r="P196" s="154">
        <f>O196*H196</f>
        <v>0</v>
      </c>
      <c r="Q196" s="154">
        <v>0</v>
      </c>
      <c r="R196" s="154">
        <f>Q196*H196</f>
        <v>0</v>
      </c>
      <c r="S196" s="154">
        <v>0</v>
      </c>
      <c r="T196" s="15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56" t="s">
        <v>120</v>
      </c>
      <c r="AT196" s="156" t="s">
        <v>115</v>
      </c>
      <c r="AU196" s="156" t="s">
        <v>72</v>
      </c>
      <c r="AY196" s="17" t="s">
        <v>121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7" t="s">
        <v>80</v>
      </c>
      <c r="BK196" s="157">
        <f>ROUND(I196*H196,2)</f>
        <v>0</v>
      </c>
      <c r="BL196" s="17" t="s">
        <v>120</v>
      </c>
      <c r="BM196" s="156" t="s">
        <v>295</v>
      </c>
    </row>
    <row r="197" spans="1:65" s="12" customFormat="1" ht="11.25">
      <c r="B197" s="181"/>
      <c r="C197" s="182"/>
      <c r="D197" s="160" t="s">
        <v>122</v>
      </c>
      <c r="E197" s="183" t="s">
        <v>19</v>
      </c>
      <c r="F197" s="184" t="s">
        <v>296</v>
      </c>
      <c r="G197" s="182"/>
      <c r="H197" s="183" t="s">
        <v>19</v>
      </c>
      <c r="I197" s="185"/>
      <c r="J197" s="182"/>
      <c r="K197" s="182"/>
      <c r="L197" s="186"/>
      <c r="M197" s="187"/>
      <c r="N197" s="188"/>
      <c r="O197" s="188"/>
      <c r="P197" s="188"/>
      <c r="Q197" s="188"/>
      <c r="R197" s="188"/>
      <c r="S197" s="188"/>
      <c r="T197" s="189"/>
      <c r="AT197" s="190" t="s">
        <v>122</v>
      </c>
      <c r="AU197" s="190" t="s">
        <v>72</v>
      </c>
      <c r="AV197" s="12" t="s">
        <v>80</v>
      </c>
      <c r="AW197" s="12" t="s">
        <v>33</v>
      </c>
      <c r="AX197" s="12" t="s">
        <v>72</v>
      </c>
      <c r="AY197" s="190" t="s">
        <v>121</v>
      </c>
    </row>
    <row r="198" spans="1:65" s="10" customFormat="1" ht="11.25">
      <c r="B198" s="158"/>
      <c r="C198" s="159"/>
      <c r="D198" s="160" t="s">
        <v>122</v>
      </c>
      <c r="E198" s="161" t="s">
        <v>19</v>
      </c>
      <c r="F198" s="162" t="s">
        <v>297</v>
      </c>
      <c r="G198" s="159"/>
      <c r="H198" s="163">
        <v>111.2</v>
      </c>
      <c r="I198" s="164"/>
      <c r="J198" s="159"/>
      <c r="K198" s="159"/>
      <c r="L198" s="165"/>
      <c r="M198" s="166"/>
      <c r="N198" s="167"/>
      <c r="O198" s="167"/>
      <c r="P198" s="167"/>
      <c r="Q198" s="167"/>
      <c r="R198" s="167"/>
      <c r="S198" s="167"/>
      <c r="T198" s="168"/>
      <c r="AT198" s="169" t="s">
        <v>122</v>
      </c>
      <c r="AU198" s="169" t="s">
        <v>72</v>
      </c>
      <c r="AV198" s="10" t="s">
        <v>82</v>
      </c>
      <c r="AW198" s="10" t="s">
        <v>33</v>
      </c>
      <c r="AX198" s="10" t="s">
        <v>72</v>
      </c>
      <c r="AY198" s="169" t="s">
        <v>121</v>
      </c>
    </row>
    <row r="199" spans="1:65" s="11" customFormat="1" ht="11.25">
      <c r="B199" s="170"/>
      <c r="C199" s="171"/>
      <c r="D199" s="160" t="s">
        <v>122</v>
      </c>
      <c r="E199" s="172" t="s">
        <v>19</v>
      </c>
      <c r="F199" s="173" t="s">
        <v>127</v>
      </c>
      <c r="G199" s="171"/>
      <c r="H199" s="174">
        <v>111.2</v>
      </c>
      <c r="I199" s="175"/>
      <c r="J199" s="171"/>
      <c r="K199" s="171"/>
      <c r="L199" s="176"/>
      <c r="M199" s="177"/>
      <c r="N199" s="178"/>
      <c r="O199" s="178"/>
      <c r="P199" s="178"/>
      <c r="Q199" s="178"/>
      <c r="R199" s="178"/>
      <c r="S199" s="178"/>
      <c r="T199" s="179"/>
      <c r="AT199" s="180" t="s">
        <v>122</v>
      </c>
      <c r="AU199" s="180" t="s">
        <v>72</v>
      </c>
      <c r="AV199" s="11" t="s">
        <v>120</v>
      </c>
      <c r="AW199" s="11" t="s">
        <v>33</v>
      </c>
      <c r="AX199" s="11" t="s">
        <v>80</v>
      </c>
      <c r="AY199" s="180" t="s">
        <v>121</v>
      </c>
    </row>
    <row r="200" spans="1:65" s="2" customFormat="1" ht="16.5" customHeight="1">
      <c r="A200" s="34"/>
      <c r="B200" s="35"/>
      <c r="C200" s="145" t="s">
        <v>298</v>
      </c>
      <c r="D200" s="145" t="s">
        <v>115</v>
      </c>
      <c r="E200" s="146" t="s">
        <v>299</v>
      </c>
      <c r="F200" s="147" t="s">
        <v>300</v>
      </c>
      <c r="G200" s="148" t="s">
        <v>130</v>
      </c>
      <c r="H200" s="149">
        <v>111.2</v>
      </c>
      <c r="I200" s="150"/>
      <c r="J200" s="151">
        <f>ROUND(I200*H200,2)</f>
        <v>0</v>
      </c>
      <c r="K200" s="147" t="s">
        <v>19</v>
      </c>
      <c r="L200" s="39"/>
      <c r="M200" s="152" t="s">
        <v>19</v>
      </c>
      <c r="N200" s="153" t="s">
        <v>43</v>
      </c>
      <c r="O200" s="64"/>
      <c r="P200" s="154">
        <f>O200*H200</f>
        <v>0</v>
      </c>
      <c r="Q200" s="154">
        <v>0</v>
      </c>
      <c r="R200" s="154">
        <f>Q200*H200</f>
        <v>0</v>
      </c>
      <c r="S200" s="154">
        <v>0</v>
      </c>
      <c r="T200" s="15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6" t="s">
        <v>120</v>
      </c>
      <c r="AT200" s="156" t="s">
        <v>115</v>
      </c>
      <c r="AU200" s="156" t="s">
        <v>72</v>
      </c>
      <c r="AY200" s="17" t="s">
        <v>121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7" t="s">
        <v>80</v>
      </c>
      <c r="BK200" s="157">
        <f>ROUND(I200*H200,2)</f>
        <v>0</v>
      </c>
      <c r="BL200" s="17" t="s">
        <v>120</v>
      </c>
      <c r="BM200" s="156" t="s">
        <v>301</v>
      </c>
    </row>
    <row r="201" spans="1:65" s="12" customFormat="1" ht="11.25">
      <c r="B201" s="181"/>
      <c r="C201" s="182"/>
      <c r="D201" s="160" t="s">
        <v>122</v>
      </c>
      <c r="E201" s="183" t="s">
        <v>19</v>
      </c>
      <c r="F201" s="184" t="s">
        <v>296</v>
      </c>
      <c r="G201" s="182"/>
      <c r="H201" s="183" t="s">
        <v>19</v>
      </c>
      <c r="I201" s="185"/>
      <c r="J201" s="182"/>
      <c r="K201" s="182"/>
      <c r="L201" s="186"/>
      <c r="M201" s="187"/>
      <c r="N201" s="188"/>
      <c r="O201" s="188"/>
      <c r="P201" s="188"/>
      <c r="Q201" s="188"/>
      <c r="R201" s="188"/>
      <c r="S201" s="188"/>
      <c r="T201" s="189"/>
      <c r="AT201" s="190" t="s">
        <v>122</v>
      </c>
      <c r="AU201" s="190" t="s">
        <v>72</v>
      </c>
      <c r="AV201" s="12" t="s">
        <v>80</v>
      </c>
      <c r="AW201" s="12" t="s">
        <v>33</v>
      </c>
      <c r="AX201" s="12" t="s">
        <v>72</v>
      </c>
      <c r="AY201" s="190" t="s">
        <v>121</v>
      </c>
    </row>
    <row r="202" spans="1:65" s="10" customFormat="1" ht="11.25">
      <c r="B202" s="158"/>
      <c r="C202" s="159"/>
      <c r="D202" s="160" t="s">
        <v>122</v>
      </c>
      <c r="E202" s="161" t="s">
        <v>19</v>
      </c>
      <c r="F202" s="162" t="s">
        <v>297</v>
      </c>
      <c r="G202" s="159"/>
      <c r="H202" s="163">
        <v>111.2</v>
      </c>
      <c r="I202" s="164"/>
      <c r="J202" s="159"/>
      <c r="K202" s="159"/>
      <c r="L202" s="165"/>
      <c r="M202" s="166"/>
      <c r="N202" s="167"/>
      <c r="O202" s="167"/>
      <c r="P202" s="167"/>
      <c r="Q202" s="167"/>
      <c r="R202" s="167"/>
      <c r="S202" s="167"/>
      <c r="T202" s="168"/>
      <c r="AT202" s="169" t="s">
        <v>122</v>
      </c>
      <c r="AU202" s="169" t="s">
        <v>72</v>
      </c>
      <c r="AV202" s="10" t="s">
        <v>82</v>
      </c>
      <c r="AW202" s="10" t="s">
        <v>33</v>
      </c>
      <c r="AX202" s="10" t="s">
        <v>72</v>
      </c>
      <c r="AY202" s="169" t="s">
        <v>121</v>
      </c>
    </row>
    <row r="203" spans="1:65" s="11" customFormat="1" ht="11.25">
      <c r="B203" s="170"/>
      <c r="C203" s="171"/>
      <c r="D203" s="160" t="s">
        <v>122</v>
      </c>
      <c r="E203" s="172" t="s">
        <v>19</v>
      </c>
      <c r="F203" s="173" t="s">
        <v>127</v>
      </c>
      <c r="G203" s="171"/>
      <c r="H203" s="174">
        <v>111.2</v>
      </c>
      <c r="I203" s="175"/>
      <c r="J203" s="171"/>
      <c r="K203" s="171"/>
      <c r="L203" s="176"/>
      <c r="M203" s="177"/>
      <c r="N203" s="178"/>
      <c r="O203" s="178"/>
      <c r="P203" s="178"/>
      <c r="Q203" s="178"/>
      <c r="R203" s="178"/>
      <c r="S203" s="178"/>
      <c r="T203" s="179"/>
      <c r="AT203" s="180" t="s">
        <v>122</v>
      </c>
      <c r="AU203" s="180" t="s">
        <v>72</v>
      </c>
      <c r="AV203" s="11" t="s">
        <v>120</v>
      </c>
      <c r="AW203" s="11" t="s">
        <v>33</v>
      </c>
      <c r="AX203" s="11" t="s">
        <v>80</v>
      </c>
      <c r="AY203" s="180" t="s">
        <v>121</v>
      </c>
    </row>
    <row r="204" spans="1:65" s="2" customFormat="1" ht="16.5" customHeight="1">
      <c r="A204" s="34"/>
      <c r="B204" s="35"/>
      <c r="C204" s="191" t="s">
        <v>200</v>
      </c>
      <c r="D204" s="191" t="s">
        <v>203</v>
      </c>
      <c r="E204" s="192" t="s">
        <v>302</v>
      </c>
      <c r="F204" s="193" t="s">
        <v>303</v>
      </c>
      <c r="G204" s="194" t="s">
        <v>163</v>
      </c>
      <c r="H204" s="195">
        <v>1</v>
      </c>
      <c r="I204" s="196"/>
      <c r="J204" s="197">
        <f t="shared" ref="J204:J211" si="0">ROUND(I204*H204,2)</f>
        <v>0</v>
      </c>
      <c r="K204" s="193" t="s">
        <v>119</v>
      </c>
      <c r="L204" s="198"/>
      <c r="M204" s="199" t="s">
        <v>19</v>
      </c>
      <c r="N204" s="200" t="s">
        <v>43</v>
      </c>
      <c r="O204" s="64"/>
      <c r="P204" s="154">
        <f t="shared" ref="P204:P211" si="1">O204*H204</f>
        <v>0</v>
      </c>
      <c r="Q204" s="154">
        <v>0</v>
      </c>
      <c r="R204" s="154">
        <f t="shared" ref="R204:R211" si="2">Q204*H204</f>
        <v>0</v>
      </c>
      <c r="S204" s="154">
        <v>0</v>
      </c>
      <c r="T204" s="155">
        <f t="shared" ref="T204:T211" si="3"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6" t="s">
        <v>206</v>
      </c>
      <c r="AT204" s="156" t="s">
        <v>203</v>
      </c>
      <c r="AU204" s="156" t="s">
        <v>72</v>
      </c>
      <c r="AY204" s="17" t="s">
        <v>121</v>
      </c>
      <c r="BE204" s="157">
        <f t="shared" ref="BE204:BE211" si="4">IF(N204="základní",J204,0)</f>
        <v>0</v>
      </c>
      <c r="BF204" s="157">
        <f t="shared" ref="BF204:BF211" si="5">IF(N204="snížená",J204,0)</f>
        <v>0</v>
      </c>
      <c r="BG204" s="157">
        <f t="shared" ref="BG204:BG211" si="6">IF(N204="zákl. přenesená",J204,0)</f>
        <v>0</v>
      </c>
      <c r="BH204" s="157">
        <f t="shared" ref="BH204:BH211" si="7">IF(N204="sníž. přenesená",J204,0)</f>
        <v>0</v>
      </c>
      <c r="BI204" s="157">
        <f t="shared" ref="BI204:BI211" si="8">IF(N204="nulová",J204,0)</f>
        <v>0</v>
      </c>
      <c r="BJ204" s="17" t="s">
        <v>80</v>
      </c>
      <c r="BK204" s="157">
        <f t="shared" ref="BK204:BK211" si="9">ROUND(I204*H204,2)</f>
        <v>0</v>
      </c>
      <c r="BL204" s="17" t="s">
        <v>207</v>
      </c>
      <c r="BM204" s="156" t="s">
        <v>304</v>
      </c>
    </row>
    <row r="205" spans="1:65" s="2" customFormat="1" ht="16.5" customHeight="1">
      <c r="A205" s="34"/>
      <c r="B205" s="35"/>
      <c r="C205" s="191" t="s">
        <v>305</v>
      </c>
      <c r="D205" s="191" t="s">
        <v>203</v>
      </c>
      <c r="E205" s="192" t="s">
        <v>306</v>
      </c>
      <c r="F205" s="193" t="s">
        <v>307</v>
      </c>
      <c r="G205" s="194" t="s">
        <v>163</v>
      </c>
      <c r="H205" s="195">
        <v>2</v>
      </c>
      <c r="I205" s="196"/>
      <c r="J205" s="197">
        <f t="shared" si="0"/>
        <v>0</v>
      </c>
      <c r="K205" s="193" t="s">
        <v>19</v>
      </c>
      <c r="L205" s="198"/>
      <c r="M205" s="199" t="s">
        <v>19</v>
      </c>
      <c r="N205" s="200" t="s">
        <v>43</v>
      </c>
      <c r="O205" s="64"/>
      <c r="P205" s="154">
        <f t="shared" si="1"/>
        <v>0</v>
      </c>
      <c r="Q205" s="154">
        <v>0</v>
      </c>
      <c r="R205" s="154">
        <f t="shared" si="2"/>
        <v>0</v>
      </c>
      <c r="S205" s="154">
        <v>0</v>
      </c>
      <c r="T205" s="155">
        <f t="shared" si="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56" t="s">
        <v>206</v>
      </c>
      <c r="AT205" s="156" t="s">
        <v>203</v>
      </c>
      <c r="AU205" s="156" t="s">
        <v>72</v>
      </c>
      <c r="AY205" s="17" t="s">
        <v>121</v>
      </c>
      <c r="BE205" s="157">
        <f t="shared" si="4"/>
        <v>0</v>
      </c>
      <c r="BF205" s="157">
        <f t="shared" si="5"/>
        <v>0</v>
      </c>
      <c r="BG205" s="157">
        <f t="shared" si="6"/>
        <v>0</v>
      </c>
      <c r="BH205" s="157">
        <f t="shared" si="7"/>
        <v>0</v>
      </c>
      <c r="BI205" s="157">
        <f t="shared" si="8"/>
        <v>0</v>
      </c>
      <c r="BJ205" s="17" t="s">
        <v>80</v>
      </c>
      <c r="BK205" s="157">
        <f t="shared" si="9"/>
        <v>0</v>
      </c>
      <c r="BL205" s="17" t="s">
        <v>207</v>
      </c>
      <c r="BM205" s="156" t="s">
        <v>308</v>
      </c>
    </row>
    <row r="206" spans="1:65" s="2" customFormat="1" ht="16.5" customHeight="1">
      <c r="A206" s="34"/>
      <c r="B206" s="35"/>
      <c r="C206" s="191" t="s">
        <v>208</v>
      </c>
      <c r="D206" s="191" t="s">
        <v>203</v>
      </c>
      <c r="E206" s="192" t="s">
        <v>309</v>
      </c>
      <c r="F206" s="193" t="s">
        <v>310</v>
      </c>
      <c r="G206" s="194" t="s">
        <v>163</v>
      </c>
      <c r="H206" s="195">
        <v>7</v>
      </c>
      <c r="I206" s="196"/>
      <c r="J206" s="197">
        <f t="shared" si="0"/>
        <v>0</v>
      </c>
      <c r="K206" s="193" t="s">
        <v>119</v>
      </c>
      <c r="L206" s="198"/>
      <c r="M206" s="199" t="s">
        <v>19</v>
      </c>
      <c r="N206" s="200" t="s">
        <v>43</v>
      </c>
      <c r="O206" s="64"/>
      <c r="P206" s="154">
        <f t="shared" si="1"/>
        <v>0</v>
      </c>
      <c r="Q206" s="154">
        <v>0</v>
      </c>
      <c r="R206" s="154">
        <f t="shared" si="2"/>
        <v>0</v>
      </c>
      <c r="S206" s="154">
        <v>0</v>
      </c>
      <c r="T206" s="155">
        <f t="shared" si="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56" t="s">
        <v>206</v>
      </c>
      <c r="AT206" s="156" t="s">
        <v>203</v>
      </c>
      <c r="AU206" s="156" t="s">
        <v>72</v>
      </c>
      <c r="AY206" s="17" t="s">
        <v>121</v>
      </c>
      <c r="BE206" s="157">
        <f t="shared" si="4"/>
        <v>0</v>
      </c>
      <c r="BF206" s="157">
        <f t="shared" si="5"/>
        <v>0</v>
      </c>
      <c r="BG206" s="157">
        <f t="shared" si="6"/>
        <v>0</v>
      </c>
      <c r="BH206" s="157">
        <f t="shared" si="7"/>
        <v>0</v>
      </c>
      <c r="BI206" s="157">
        <f t="shared" si="8"/>
        <v>0</v>
      </c>
      <c r="BJ206" s="17" t="s">
        <v>80</v>
      </c>
      <c r="BK206" s="157">
        <f t="shared" si="9"/>
        <v>0</v>
      </c>
      <c r="BL206" s="17" t="s">
        <v>207</v>
      </c>
      <c r="BM206" s="156" t="s">
        <v>311</v>
      </c>
    </row>
    <row r="207" spans="1:65" s="2" customFormat="1" ht="16.5" customHeight="1">
      <c r="A207" s="34"/>
      <c r="B207" s="35"/>
      <c r="C207" s="191" t="s">
        <v>312</v>
      </c>
      <c r="D207" s="191" t="s">
        <v>203</v>
      </c>
      <c r="E207" s="192" t="s">
        <v>313</v>
      </c>
      <c r="F207" s="193" t="s">
        <v>314</v>
      </c>
      <c r="G207" s="194" t="s">
        <v>163</v>
      </c>
      <c r="H207" s="195">
        <v>1</v>
      </c>
      <c r="I207" s="196"/>
      <c r="J207" s="197">
        <f t="shared" si="0"/>
        <v>0</v>
      </c>
      <c r="K207" s="193" t="s">
        <v>119</v>
      </c>
      <c r="L207" s="198"/>
      <c r="M207" s="199" t="s">
        <v>19</v>
      </c>
      <c r="N207" s="200" t="s">
        <v>43</v>
      </c>
      <c r="O207" s="64"/>
      <c r="P207" s="154">
        <f t="shared" si="1"/>
        <v>0</v>
      </c>
      <c r="Q207" s="154">
        <v>0</v>
      </c>
      <c r="R207" s="154">
        <f t="shared" si="2"/>
        <v>0</v>
      </c>
      <c r="S207" s="154">
        <v>0</v>
      </c>
      <c r="T207" s="155">
        <f t="shared" si="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56" t="s">
        <v>206</v>
      </c>
      <c r="AT207" s="156" t="s">
        <v>203</v>
      </c>
      <c r="AU207" s="156" t="s">
        <v>72</v>
      </c>
      <c r="AY207" s="17" t="s">
        <v>121</v>
      </c>
      <c r="BE207" s="157">
        <f t="shared" si="4"/>
        <v>0</v>
      </c>
      <c r="BF207" s="157">
        <f t="shared" si="5"/>
        <v>0</v>
      </c>
      <c r="BG207" s="157">
        <f t="shared" si="6"/>
        <v>0</v>
      </c>
      <c r="BH207" s="157">
        <f t="shared" si="7"/>
        <v>0</v>
      </c>
      <c r="BI207" s="157">
        <f t="shared" si="8"/>
        <v>0</v>
      </c>
      <c r="BJ207" s="17" t="s">
        <v>80</v>
      </c>
      <c r="BK207" s="157">
        <f t="shared" si="9"/>
        <v>0</v>
      </c>
      <c r="BL207" s="17" t="s">
        <v>207</v>
      </c>
      <c r="BM207" s="156" t="s">
        <v>315</v>
      </c>
    </row>
    <row r="208" spans="1:65" s="2" customFormat="1" ht="16.5" customHeight="1">
      <c r="A208" s="34"/>
      <c r="B208" s="35"/>
      <c r="C208" s="191" t="s">
        <v>213</v>
      </c>
      <c r="D208" s="191" t="s">
        <v>203</v>
      </c>
      <c r="E208" s="192" t="s">
        <v>316</v>
      </c>
      <c r="F208" s="193" t="s">
        <v>317</v>
      </c>
      <c r="G208" s="194" t="s">
        <v>163</v>
      </c>
      <c r="H208" s="195">
        <v>64</v>
      </c>
      <c r="I208" s="196"/>
      <c r="J208" s="197">
        <f t="shared" si="0"/>
        <v>0</v>
      </c>
      <c r="K208" s="193" t="s">
        <v>119</v>
      </c>
      <c r="L208" s="198"/>
      <c r="M208" s="199" t="s">
        <v>19</v>
      </c>
      <c r="N208" s="200" t="s">
        <v>43</v>
      </c>
      <c r="O208" s="64"/>
      <c r="P208" s="154">
        <f t="shared" si="1"/>
        <v>0</v>
      </c>
      <c r="Q208" s="154">
        <v>0</v>
      </c>
      <c r="R208" s="154">
        <f t="shared" si="2"/>
        <v>0</v>
      </c>
      <c r="S208" s="154">
        <v>0</v>
      </c>
      <c r="T208" s="155">
        <f t="shared" si="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56" t="s">
        <v>206</v>
      </c>
      <c r="AT208" s="156" t="s">
        <v>203</v>
      </c>
      <c r="AU208" s="156" t="s">
        <v>72</v>
      </c>
      <c r="AY208" s="17" t="s">
        <v>121</v>
      </c>
      <c r="BE208" s="157">
        <f t="shared" si="4"/>
        <v>0</v>
      </c>
      <c r="BF208" s="157">
        <f t="shared" si="5"/>
        <v>0</v>
      </c>
      <c r="BG208" s="157">
        <f t="shared" si="6"/>
        <v>0</v>
      </c>
      <c r="BH208" s="157">
        <f t="shared" si="7"/>
        <v>0</v>
      </c>
      <c r="BI208" s="157">
        <f t="shared" si="8"/>
        <v>0</v>
      </c>
      <c r="BJ208" s="17" t="s">
        <v>80</v>
      </c>
      <c r="BK208" s="157">
        <f t="shared" si="9"/>
        <v>0</v>
      </c>
      <c r="BL208" s="17" t="s">
        <v>207</v>
      </c>
      <c r="BM208" s="156" t="s">
        <v>318</v>
      </c>
    </row>
    <row r="209" spans="1:65" s="2" customFormat="1" ht="16.5" customHeight="1">
      <c r="A209" s="34"/>
      <c r="B209" s="35"/>
      <c r="C209" s="191" t="s">
        <v>319</v>
      </c>
      <c r="D209" s="191" t="s">
        <v>203</v>
      </c>
      <c r="E209" s="192" t="s">
        <v>320</v>
      </c>
      <c r="F209" s="193" t="s">
        <v>321</v>
      </c>
      <c r="G209" s="194" t="s">
        <v>163</v>
      </c>
      <c r="H209" s="195">
        <v>64</v>
      </c>
      <c r="I209" s="196"/>
      <c r="J209" s="197">
        <f t="shared" si="0"/>
        <v>0</v>
      </c>
      <c r="K209" s="193" t="s">
        <v>119</v>
      </c>
      <c r="L209" s="198"/>
      <c r="M209" s="199" t="s">
        <v>19</v>
      </c>
      <c r="N209" s="200" t="s">
        <v>43</v>
      </c>
      <c r="O209" s="64"/>
      <c r="P209" s="154">
        <f t="shared" si="1"/>
        <v>0</v>
      </c>
      <c r="Q209" s="154">
        <v>0</v>
      </c>
      <c r="R209" s="154">
        <f t="shared" si="2"/>
        <v>0</v>
      </c>
      <c r="S209" s="154">
        <v>0</v>
      </c>
      <c r="T209" s="155">
        <f t="shared" si="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56" t="s">
        <v>206</v>
      </c>
      <c r="AT209" s="156" t="s">
        <v>203</v>
      </c>
      <c r="AU209" s="156" t="s">
        <v>72</v>
      </c>
      <c r="AY209" s="17" t="s">
        <v>121</v>
      </c>
      <c r="BE209" s="157">
        <f t="shared" si="4"/>
        <v>0</v>
      </c>
      <c r="BF209" s="157">
        <f t="shared" si="5"/>
        <v>0</v>
      </c>
      <c r="BG209" s="157">
        <f t="shared" si="6"/>
        <v>0</v>
      </c>
      <c r="BH209" s="157">
        <f t="shared" si="7"/>
        <v>0</v>
      </c>
      <c r="BI209" s="157">
        <f t="shared" si="8"/>
        <v>0</v>
      </c>
      <c r="BJ209" s="17" t="s">
        <v>80</v>
      </c>
      <c r="BK209" s="157">
        <f t="shared" si="9"/>
        <v>0</v>
      </c>
      <c r="BL209" s="17" t="s">
        <v>207</v>
      </c>
      <c r="BM209" s="156" t="s">
        <v>322</v>
      </c>
    </row>
    <row r="210" spans="1:65" s="2" customFormat="1" ht="37.9" customHeight="1">
      <c r="A210" s="34"/>
      <c r="B210" s="35"/>
      <c r="C210" s="145" t="s">
        <v>218</v>
      </c>
      <c r="D210" s="145" t="s">
        <v>115</v>
      </c>
      <c r="E210" s="146" t="s">
        <v>323</v>
      </c>
      <c r="F210" s="147" t="s">
        <v>324</v>
      </c>
      <c r="G210" s="148" t="s">
        <v>150</v>
      </c>
      <c r="H210" s="149">
        <v>5.2</v>
      </c>
      <c r="I210" s="150"/>
      <c r="J210" s="151">
        <f t="shared" si="0"/>
        <v>0</v>
      </c>
      <c r="K210" s="147" t="s">
        <v>119</v>
      </c>
      <c r="L210" s="39"/>
      <c r="M210" s="152" t="s">
        <v>19</v>
      </c>
      <c r="N210" s="153" t="s">
        <v>43</v>
      </c>
      <c r="O210" s="64"/>
      <c r="P210" s="154">
        <f t="shared" si="1"/>
        <v>0</v>
      </c>
      <c r="Q210" s="154">
        <v>0</v>
      </c>
      <c r="R210" s="154">
        <f t="shared" si="2"/>
        <v>0</v>
      </c>
      <c r="S210" s="154">
        <v>0</v>
      </c>
      <c r="T210" s="155">
        <f t="shared" si="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56" t="s">
        <v>120</v>
      </c>
      <c r="AT210" s="156" t="s">
        <v>115</v>
      </c>
      <c r="AU210" s="156" t="s">
        <v>72</v>
      </c>
      <c r="AY210" s="17" t="s">
        <v>121</v>
      </c>
      <c r="BE210" s="157">
        <f t="shared" si="4"/>
        <v>0</v>
      </c>
      <c r="BF210" s="157">
        <f t="shared" si="5"/>
        <v>0</v>
      </c>
      <c r="BG210" s="157">
        <f t="shared" si="6"/>
        <v>0</v>
      </c>
      <c r="BH210" s="157">
        <f t="shared" si="7"/>
        <v>0</v>
      </c>
      <c r="BI210" s="157">
        <f t="shared" si="8"/>
        <v>0</v>
      </c>
      <c r="BJ210" s="17" t="s">
        <v>80</v>
      </c>
      <c r="BK210" s="157">
        <f t="shared" si="9"/>
        <v>0</v>
      </c>
      <c r="BL210" s="17" t="s">
        <v>120</v>
      </c>
      <c r="BM210" s="156" t="s">
        <v>325</v>
      </c>
    </row>
    <row r="211" spans="1:65" s="2" customFormat="1" ht="16.5" customHeight="1">
      <c r="A211" s="34"/>
      <c r="B211" s="35"/>
      <c r="C211" s="145" t="s">
        <v>326</v>
      </c>
      <c r="D211" s="145" t="s">
        <v>115</v>
      </c>
      <c r="E211" s="146" t="s">
        <v>327</v>
      </c>
      <c r="F211" s="147" t="s">
        <v>328</v>
      </c>
      <c r="G211" s="148" t="s">
        <v>199</v>
      </c>
      <c r="H211" s="149">
        <v>29</v>
      </c>
      <c r="I211" s="150"/>
      <c r="J211" s="151">
        <f t="shared" si="0"/>
        <v>0</v>
      </c>
      <c r="K211" s="147" t="s">
        <v>119</v>
      </c>
      <c r="L211" s="39"/>
      <c r="M211" s="152" t="s">
        <v>19</v>
      </c>
      <c r="N211" s="153" t="s">
        <v>43</v>
      </c>
      <c r="O211" s="64"/>
      <c r="P211" s="154">
        <f t="shared" si="1"/>
        <v>0</v>
      </c>
      <c r="Q211" s="154">
        <v>0</v>
      </c>
      <c r="R211" s="154">
        <f t="shared" si="2"/>
        <v>0</v>
      </c>
      <c r="S211" s="154">
        <v>0</v>
      </c>
      <c r="T211" s="155">
        <f t="shared" si="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56" t="s">
        <v>120</v>
      </c>
      <c r="AT211" s="156" t="s">
        <v>115</v>
      </c>
      <c r="AU211" s="156" t="s">
        <v>72</v>
      </c>
      <c r="AY211" s="17" t="s">
        <v>121</v>
      </c>
      <c r="BE211" s="157">
        <f t="shared" si="4"/>
        <v>0</v>
      </c>
      <c r="BF211" s="157">
        <f t="shared" si="5"/>
        <v>0</v>
      </c>
      <c r="BG211" s="157">
        <f t="shared" si="6"/>
        <v>0</v>
      </c>
      <c r="BH211" s="157">
        <f t="shared" si="7"/>
        <v>0</v>
      </c>
      <c r="BI211" s="157">
        <f t="shared" si="8"/>
        <v>0</v>
      </c>
      <c r="BJ211" s="17" t="s">
        <v>80</v>
      </c>
      <c r="BK211" s="157">
        <f t="shared" si="9"/>
        <v>0</v>
      </c>
      <c r="BL211" s="17" t="s">
        <v>120</v>
      </c>
      <c r="BM211" s="156" t="s">
        <v>329</v>
      </c>
    </row>
    <row r="212" spans="1:65" s="10" customFormat="1" ht="11.25">
      <c r="B212" s="158"/>
      <c r="C212" s="159"/>
      <c r="D212" s="160" t="s">
        <v>122</v>
      </c>
      <c r="E212" s="161" t="s">
        <v>19</v>
      </c>
      <c r="F212" s="162" t="s">
        <v>330</v>
      </c>
      <c r="G212" s="159"/>
      <c r="H212" s="163">
        <v>29</v>
      </c>
      <c r="I212" s="164"/>
      <c r="J212" s="159"/>
      <c r="K212" s="159"/>
      <c r="L212" s="165"/>
      <c r="M212" s="166"/>
      <c r="N212" s="167"/>
      <c r="O212" s="167"/>
      <c r="P212" s="167"/>
      <c r="Q212" s="167"/>
      <c r="R212" s="167"/>
      <c r="S212" s="167"/>
      <c r="T212" s="168"/>
      <c r="AT212" s="169" t="s">
        <v>122</v>
      </c>
      <c r="AU212" s="169" t="s">
        <v>72</v>
      </c>
      <c r="AV212" s="10" t="s">
        <v>82</v>
      </c>
      <c r="AW212" s="10" t="s">
        <v>33</v>
      </c>
      <c r="AX212" s="10" t="s">
        <v>72</v>
      </c>
      <c r="AY212" s="169" t="s">
        <v>121</v>
      </c>
    </row>
    <row r="213" spans="1:65" s="11" customFormat="1" ht="11.25">
      <c r="B213" s="170"/>
      <c r="C213" s="171"/>
      <c r="D213" s="160" t="s">
        <v>122</v>
      </c>
      <c r="E213" s="172" t="s">
        <v>19</v>
      </c>
      <c r="F213" s="173" t="s">
        <v>127</v>
      </c>
      <c r="G213" s="171"/>
      <c r="H213" s="174">
        <v>29</v>
      </c>
      <c r="I213" s="175"/>
      <c r="J213" s="171"/>
      <c r="K213" s="171"/>
      <c r="L213" s="176"/>
      <c r="M213" s="177"/>
      <c r="N213" s="178"/>
      <c r="O213" s="178"/>
      <c r="P213" s="178"/>
      <c r="Q213" s="178"/>
      <c r="R213" s="178"/>
      <c r="S213" s="178"/>
      <c r="T213" s="179"/>
      <c r="AT213" s="180" t="s">
        <v>122</v>
      </c>
      <c r="AU213" s="180" t="s">
        <v>72</v>
      </c>
      <c r="AV213" s="11" t="s">
        <v>120</v>
      </c>
      <c r="AW213" s="11" t="s">
        <v>33</v>
      </c>
      <c r="AX213" s="11" t="s">
        <v>80</v>
      </c>
      <c r="AY213" s="180" t="s">
        <v>121</v>
      </c>
    </row>
    <row r="214" spans="1:65" s="2" customFormat="1" ht="33" customHeight="1">
      <c r="A214" s="34"/>
      <c r="B214" s="35"/>
      <c r="C214" s="145" t="s">
        <v>223</v>
      </c>
      <c r="D214" s="145" t="s">
        <v>115</v>
      </c>
      <c r="E214" s="146" t="s">
        <v>148</v>
      </c>
      <c r="F214" s="147" t="s">
        <v>149</v>
      </c>
      <c r="G214" s="148" t="s">
        <v>150</v>
      </c>
      <c r="H214" s="149">
        <v>43.5</v>
      </c>
      <c r="I214" s="150"/>
      <c r="J214" s="151">
        <f>ROUND(I214*H214,2)</f>
        <v>0</v>
      </c>
      <c r="K214" s="147" t="s">
        <v>119</v>
      </c>
      <c r="L214" s="39"/>
      <c r="M214" s="152" t="s">
        <v>19</v>
      </c>
      <c r="N214" s="153" t="s">
        <v>43</v>
      </c>
      <c r="O214" s="64"/>
      <c r="P214" s="154">
        <f>O214*H214</f>
        <v>0</v>
      </c>
      <c r="Q214" s="154">
        <v>0</v>
      </c>
      <c r="R214" s="154">
        <f>Q214*H214</f>
        <v>0</v>
      </c>
      <c r="S214" s="154">
        <v>0</v>
      </c>
      <c r="T214" s="15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56" t="s">
        <v>120</v>
      </c>
      <c r="AT214" s="156" t="s">
        <v>115</v>
      </c>
      <c r="AU214" s="156" t="s">
        <v>72</v>
      </c>
      <c r="AY214" s="17" t="s">
        <v>121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80</v>
      </c>
      <c r="BK214" s="157">
        <f>ROUND(I214*H214,2)</f>
        <v>0</v>
      </c>
      <c r="BL214" s="17" t="s">
        <v>120</v>
      </c>
      <c r="BM214" s="156" t="s">
        <v>331</v>
      </c>
    </row>
    <row r="215" spans="1:65" s="10" customFormat="1" ht="11.25">
      <c r="B215" s="158"/>
      <c r="C215" s="159"/>
      <c r="D215" s="160" t="s">
        <v>122</v>
      </c>
      <c r="E215" s="161" t="s">
        <v>19</v>
      </c>
      <c r="F215" s="162" t="s">
        <v>332</v>
      </c>
      <c r="G215" s="159"/>
      <c r="H215" s="163">
        <v>43.5</v>
      </c>
      <c r="I215" s="164"/>
      <c r="J215" s="159"/>
      <c r="K215" s="159"/>
      <c r="L215" s="165"/>
      <c r="M215" s="166"/>
      <c r="N215" s="167"/>
      <c r="O215" s="167"/>
      <c r="P215" s="167"/>
      <c r="Q215" s="167"/>
      <c r="R215" s="167"/>
      <c r="S215" s="167"/>
      <c r="T215" s="168"/>
      <c r="AT215" s="169" t="s">
        <v>122</v>
      </c>
      <c r="AU215" s="169" t="s">
        <v>72</v>
      </c>
      <c r="AV215" s="10" t="s">
        <v>82</v>
      </c>
      <c r="AW215" s="10" t="s">
        <v>33</v>
      </c>
      <c r="AX215" s="10" t="s">
        <v>72</v>
      </c>
      <c r="AY215" s="169" t="s">
        <v>121</v>
      </c>
    </row>
    <row r="216" spans="1:65" s="11" customFormat="1" ht="11.25">
      <c r="B216" s="170"/>
      <c r="C216" s="171"/>
      <c r="D216" s="160" t="s">
        <v>122</v>
      </c>
      <c r="E216" s="172" t="s">
        <v>19</v>
      </c>
      <c r="F216" s="173" t="s">
        <v>127</v>
      </c>
      <c r="G216" s="171"/>
      <c r="H216" s="174">
        <v>43.5</v>
      </c>
      <c r="I216" s="175"/>
      <c r="J216" s="171"/>
      <c r="K216" s="171"/>
      <c r="L216" s="176"/>
      <c r="M216" s="177"/>
      <c r="N216" s="178"/>
      <c r="O216" s="178"/>
      <c r="P216" s="178"/>
      <c r="Q216" s="178"/>
      <c r="R216" s="178"/>
      <c r="S216" s="178"/>
      <c r="T216" s="179"/>
      <c r="AT216" s="180" t="s">
        <v>122</v>
      </c>
      <c r="AU216" s="180" t="s">
        <v>72</v>
      </c>
      <c r="AV216" s="11" t="s">
        <v>120</v>
      </c>
      <c r="AW216" s="11" t="s">
        <v>33</v>
      </c>
      <c r="AX216" s="11" t="s">
        <v>80</v>
      </c>
      <c r="AY216" s="180" t="s">
        <v>121</v>
      </c>
    </row>
    <row r="217" spans="1:65" s="2" customFormat="1" ht="16.5" customHeight="1">
      <c r="A217" s="34"/>
      <c r="B217" s="35"/>
      <c r="C217" s="145" t="s">
        <v>333</v>
      </c>
      <c r="D217" s="145" t="s">
        <v>115</v>
      </c>
      <c r="E217" s="146" t="s">
        <v>157</v>
      </c>
      <c r="F217" s="147" t="s">
        <v>158</v>
      </c>
      <c r="G217" s="148" t="s">
        <v>150</v>
      </c>
      <c r="H217" s="149">
        <v>43.5</v>
      </c>
      <c r="I217" s="150"/>
      <c r="J217" s="151">
        <f>ROUND(I217*H217,2)</f>
        <v>0</v>
      </c>
      <c r="K217" s="147" t="s">
        <v>119</v>
      </c>
      <c r="L217" s="39"/>
      <c r="M217" s="152" t="s">
        <v>19</v>
      </c>
      <c r="N217" s="153" t="s">
        <v>43</v>
      </c>
      <c r="O217" s="64"/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56" t="s">
        <v>120</v>
      </c>
      <c r="AT217" s="156" t="s">
        <v>115</v>
      </c>
      <c r="AU217" s="156" t="s">
        <v>72</v>
      </c>
      <c r="AY217" s="17" t="s">
        <v>121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80</v>
      </c>
      <c r="BK217" s="157">
        <f>ROUND(I217*H217,2)</f>
        <v>0</v>
      </c>
      <c r="BL217" s="17" t="s">
        <v>120</v>
      </c>
      <c r="BM217" s="156" t="s">
        <v>334</v>
      </c>
    </row>
    <row r="218" spans="1:65" s="12" customFormat="1" ht="11.25">
      <c r="B218" s="181"/>
      <c r="C218" s="182"/>
      <c r="D218" s="160" t="s">
        <v>122</v>
      </c>
      <c r="E218" s="183" t="s">
        <v>19</v>
      </c>
      <c r="F218" s="184" t="s">
        <v>160</v>
      </c>
      <c r="G218" s="182"/>
      <c r="H218" s="183" t="s">
        <v>19</v>
      </c>
      <c r="I218" s="185"/>
      <c r="J218" s="182"/>
      <c r="K218" s="182"/>
      <c r="L218" s="186"/>
      <c r="M218" s="187"/>
      <c r="N218" s="188"/>
      <c r="O218" s="188"/>
      <c r="P218" s="188"/>
      <c r="Q218" s="188"/>
      <c r="R218" s="188"/>
      <c r="S218" s="188"/>
      <c r="T218" s="189"/>
      <c r="AT218" s="190" t="s">
        <v>122</v>
      </c>
      <c r="AU218" s="190" t="s">
        <v>72</v>
      </c>
      <c r="AV218" s="12" t="s">
        <v>80</v>
      </c>
      <c r="AW218" s="12" t="s">
        <v>33</v>
      </c>
      <c r="AX218" s="12" t="s">
        <v>72</v>
      </c>
      <c r="AY218" s="190" t="s">
        <v>121</v>
      </c>
    </row>
    <row r="219" spans="1:65" s="10" customFormat="1" ht="11.25">
      <c r="B219" s="158"/>
      <c r="C219" s="159"/>
      <c r="D219" s="160" t="s">
        <v>122</v>
      </c>
      <c r="E219" s="161" t="s">
        <v>19</v>
      </c>
      <c r="F219" s="162" t="s">
        <v>335</v>
      </c>
      <c r="G219" s="159"/>
      <c r="H219" s="163">
        <v>43.5</v>
      </c>
      <c r="I219" s="164"/>
      <c r="J219" s="159"/>
      <c r="K219" s="159"/>
      <c r="L219" s="165"/>
      <c r="M219" s="166"/>
      <c r="N219" s="167"/>
      <c r="O219" s="167"/>
      <c r="P219" s="167"/>
      <c r="Q219" s="167"/>
      <c r="R219" s="167"/>
      <c r="S219" s="167"/>
      <c r="T219" s="168"/>
      <c r="AT219" s="169" t="s">
        <v>122</v>
      </c>
      <c r="AU219" s="169" t="s">
        <v>72</v>
      </c>
      <c r="AV219" s="10" t="s">
        <v>82</v>
      </c>
      <c r="AW219" s="10" t="s">
        <v>33</v>
      </c>
      <c r="AX219" s="10" t="s">
        <v>72</v>
      </c>
      <c r="AY219" s="169" t="s">
        <v>121</v>
      </c>
    </row>
    <row r="220" spans="1:65" s="11" customFormat="1" ht="11.25">
      <c r="B220" s="170"/>
      <c r="C220" s="171"/>
      <c r="D220" s="160" t="s">
        <v>122</v>
      </c>
      <c r="E220" s="172" t="s">
        <v>19</v>
      </c>
      <c r="F220" s="173" t="s">
        <v>127</v>
      </c>
      <c r="G220" s="171"/>
      <c r="H220" s="174">
        <v>43.5</v>
      </c>
      <c r="I220" s="175"/>
      <c r="J220" s="171"/>
      <c r="K220" s="171"/>
      <c r="L220" s="176"/>
      <c r="M220" s="177"/>
      <c r="N220" s="178"/>
      <c r="O220" s="178"/>
      <c r="P220" s="178"/>
      <c r="Q220" s="178"/>
      <c r="R220" s="178"/>
      <c r="S220" s="178"/>
      <c r="T220" s="179"/>
      <c r="AT220" s="180" t="s">
        <v>122</v>
      </c>
      <c r="AU220" s="180" t="s">
        <v>72</v>
      </c>
      <c r="AV220" s="11" t="s">
        <v>120</v>
      </c>
      <c r="AW220" s="11" t="s">
        <v>33</v>
      </c>
      <c r="AX220" s="11" t="s">
        <v>80</v>
      </c>
      <c r="AY220" s="180" t="s">
        <v>121</v>
      </c>
    </row>
    <row r="221" spans="1:65" s="2" customFormat="1" ht="16.5" customHeight="1">
      <c r="A221" s="34"/>
      <c r="B221" s="35"/>
      <c r="C221" s="145" t="s">
        <v>228</v>
      </c>
      <c r="D221" s="145" t="s">
        <v>115</v>
      </c>
      <c r="E221" s="146" t="s">
        <v>336</v>
      </c>
      <c r="F221" s="147" t="s">
        <v>337</v>
      </c>
      <c r="G221" s="148" t="s">
        <v>118</v>
      </c>
      <c r="H221" s="149">
        <v>580</v>
      </c>
      <c r="I221" s="150"/>
      <c r="J221" s="151">
        <f>ROUND(I221*H221,2)</f>
        <v>0</v>
      </c>
      <c r="K221" s="147" t="s">
        <v>119</v>
      </c>
      <c r="L221" s="39"/>
      <c r="M221" s="152" t="s">
        <v>19</v>
      </c>
      <c r="N221" s="153" t="s">
        <v>43</v>
      </c>
      <c r="O221" s="64"/>
      <c r="P221" s="154">
        <f>O221*H221</f>
        <v>0</v>
      </c>
      <c r="Q221" s="154">
        <v>0</v>
      </c>
      <c r="R221" s="154">
        <f>Q221*H221</f>
        <v>0</v>
      </c>
      <c r="S221" s="154">
        <v>0</v>
      </c>
      <c r="T221" s="15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56" t="s">
        <v>120</v>
      </c>
      <c r="AT221" s="156" t="s">
        <v>115</v>
      </c>
      <c r="AU221" s="156" t="s">
        <v>72</v>
      </c>
      <c r="AY221" s="17" t="s">
        <v>121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7" t="s">
        <v>80</v>
      </c>
      <c r="BK221" s="157">
        <f>ROUND(I221*H221,2)</f>
        <v>0</v>
      </c>
      <c r="BL221" s="17" t="s">
        <v>120</v>
      </c>
      <c r="BM221" s="156" t="s">
        <v>338</v>
      </c>
    </row>
    <row r="222" spans="1:65" s="10" customFormat="1" ht="11.25">
      <c r="B222" s="158"/>
      <c r="C222" s="159"/>
      <c r="D222" s="160" t="s">
        <v>122</v>
      </c>
      <c r="E222" s="161" t="s">
        <v>19</v>
      </c>
      <c r="F222" s="162" t="s">
        <v>339</v>
      </c>
      <c r="G222" s="159"/>
      <c r="H222" s="163">
        <v>580</v>
      </c>
      <c r="I222" s="164"/>
      <c r="J222" s="159"/>
      <c r="K222" s="159"/>
      <c r="L222" s="165"/>
      <c r="M222" s="166"/>
      <c r="N222" s="167"/>
      <c r="O222" s="167"/>
      <c r="P222" s="167"/>
      <c r="Q222" s="167"/>
      <c r="R222" s="167"/>
      <c r="S222" s="167"/>
      <c r="T222" s="168"/>
      <c r="AT222" s="169" t="s">
        <v>122</v>
      </c>
      <c r="AU222" s="169" t="s">
        <v>72</v>
      </c>
      <c r="AV222" s="10" t="s">
        <v>82</v>
      </c>
      <c r="AW222" s="10" t="s">
        <v>33</v>
      </c>
      <c r="AX222" s="10" t="s">
        <v>72</v>
      </c>
      <c r="AY222" s="169" t="s">
        <v>121</v>
      </c>
    </row>
    <row r="223" spans="1:65" s="11" customFormat="1" ht="11.25">
      <c r="B223" s="170"/>
      <c r="C223" s="171"/>
      <c r="D223" s="160" t="s">
        <v>122</v>
      </c>
      <c r="E223" s="172" t="s">
        <v>19</v>
      </c>
      <c r="F223" s="173" t="s">
        <v>127</v>
      </c>
      <c r="G223" s="171"/>
      <c r="H223" s="174">
        <v>580</v>
      </c>
      <c r="I223" s="175"/>
      <c r="J223" s="171"/>
      <c r="K223" s="171"/>
      <c r="L223" s="176"/>
      <c r="M223" s="201"/>
      <c r="N223" s="202"/>
      <c r="O223" s="202"/>
      <c r="P223" s="202"/>
      <c r="Q223" s="202"/>
      <c r="R223" s="202"/>
      <c r="S223" s="202"/>
      <c r="T223" s="203"/>
      <c r="AT223" s="180" t="s">
        <v>122</v>
      </c>
      <c r="AU223" s="180" t="s">
        <v>72</v>
      </c>
      <c r="AV223" s="11" t="s">
        <v>120</v>
      </c>
      <c r="AW223" s="11" t="s">
        <v>33</v>
      </c>
      <c r="AX223" s="11" t="s">
        <v>80</v>
      </c>
      <c r="AY223" s="180" t="s">
        <v>121</v>
      </c>
    </row>
    <row r="224" spans="1:65" s="2" customFormat="1" ht="6.95" customHeight="1">
      <c r="A224" s="34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39"/>
      <c r="M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</row>
  </sheetData>
  <sheetProtection algorithmName="SHA-512" hashValue="Q4uE4GT/YIIvShYg2CIxuHVQXpPsX/4cSBDLl+MLeCyYUUwdAJRlYLLEnjHHRzwR17svQJ+EUjGxhwkZIxvRzQ==" saltValue="7LgR2bPLEjSiWKzx6shYqGnZATghAi5xmtR9b538zIHIoSC5ofV5iCneUhjwtgIBvYuiWEkRY4Ap+ItkIcLXDw==" spinCount="100000" sheet="1" objects="1" scenarios="1" formatColumns="0" formatRows="0" autoFilter="0"/>
  <autoFilter ref="C78:K22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85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hidden="1" customHeight="1">
      <c r="B4" s="20"/>
      <c r="D4" s="103" t="s">
        <v>95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8" t="str">
        <f>'Rekapitulace zakázky'!K6</f>
        <v>Oprava zpevněných ploch a kol. č. 15u v areálu SSM Hradec Králové</v>
      </c>
      <c r="F7" s="289"/>
      <c r="G7" s="289"/>
      <c r="H7" s="289"/>
      <c r="L7" s="20"/>
    </row>
    <row r="8" spans="1:46" s="2" customFormat="1" ht="12" hidden="1" customHeight="1">
      <c r="A8" s="34"/>
      <c r="B8" s="39"/>
      <c r="C8" s="34"/>
      <c r="D8" s="105" t="s">
        <v>96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0" t="s">
        <v>340</v>
      </c>
      <c r="F9" s="291"/>
      <c r="G9" s="291"/>
      <c r="H9" s="291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32</v>
      </c>
      <c r="G12" s="34"/>
      <c r="H12" s="34"/>
      <c r="I12" s="105" t="s">
        <v>23</v>
      </c>
      <c r="J12" s="108" t="str">
        <f>'Rekapitulace zakázky'!AN8</f>
        <v>17. 8. 2022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zakázky'!AN10="","",'Rekapitulace zakázky'!AN10)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tr">
        <f>IF('Rekapitulace zakázky'!E11="","",'Rekapitulace zakázky'!E11)</f>
        <v>Správa železnic, s.o.</v>
      </c>
      <c r="F15" s="34"/>
      <c r="G15" s="34"/>
      <c r="H15" s="34"/>
      <c r="I15" s="105" t="s">
        <v>28</v>
      </c>
      <c r="J15" s="107" t="str">
        <f>IF('Rekapitulace zakázky'!AN11="","",'Rekapitulace zakázky'!AN11)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2" t="str">
        <f>'Rekapitulace zakázky'!E14</f>
        <v>Vyplň údaj</v>
      </c>
      <c r="F18" s="293"/>
      <c r="G18" s="293"/>
      <c r="H18" s="293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zakázky'!AN16="","",'Rekapitulace zakázky'!AN16)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tr">
        <f>IF('Rekapitulace zakázky'!E17="","",'Rekapitulace zakázky'!E17)</f>
        <v xml:space="preserve"> </v>
      </c>
      <c r="F21" s="34"/>
      <c r="G21" s="34"/>
      <c r="H21" s="34"/>
      <c r="I21" s="105" t="s">
        <v>28</v>
      </c>
      <c r="J21" s="107" t="str">
        <f>IF('Rekapitulace zakázky'!AN17="","",'Rekapitulace zakázky'!AN17)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zakázky'!AN19="","",'Rekapitulace zakázky'!AN19)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tr">
        <f>IF('Rekapitulace zakázky'!E20="","",'Rekapitulace zakázky'!E20)</f>
        <v>ST Hradec Králové</v>
      </c>
      <c r="F24" s="34"/>
      <c r="G24" s="34"/>
      <c r="H24" s="34"/>
      <c r="I24" s="105" t="s">
        <v>28</v>
      </c>
      <c r="J24" s="107" t="str">
        <f>IF('Rekapitulace zakázky'!AN20="","",'Rekapitulace zakázky'!AN20)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94" t="s">
        <v>19</v>
      </c>
      <c r="F27" s="294"/>
      <c r="G27" s="294"/>
      <c r="H27" s="294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42</v>
      </c>
      <c r="E33" s="105" t="s">
        <v>43</v>
      </c>
      <c r="F33" s="117">
        <f>ROUND((SUM(BE86:BE184)),  2)</f>
        <v>0</v>
      </c>
      <c r="G33" s="34"/>
      <c r="H33" s="34"/>
      <c r="I33" s="118">
        <v>0.21</v>
      </c>
      <c r="J33" s="117">
        <f>ROUND(((SUM(BE86:BE184))*I33),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44</v>
      </c>
      <c r="F34" s="117">
        <f>ROUND((SUM(BF86:BF184)),  2)</f>
        <v>0</v>
      </c>
      <c r="G34" s="34"/>
      <c r="H34" s="34"/>
      <c r="I34" s="118">
        <v>0.15</v>
      </c>
      <c r="J34" s="117">
        <f>ROUND(((SUM(BF86:BF184))*I34),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ROUND((SUM(BG86:BG184)),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ROUND((SUM(BH86:BH184)),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ROUND((SUM(BI86:BI184)),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98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>
      <c r="A48" s="34"/>
      <c r="B48" s="35"/>
      <c r="C48" s="36"/>
      <c r="D48" s="36"/>
      <c r="E48" s="295" t="str">
        <f>E7</f>
        <v>Oprava zpevněných ploch a kol. č. 15u v areálu SSM Hradec Králové</v>
      </c>
      <c r="F48" s="296"/>
      <c r="G48" s="296"/>
      <c r="H48" s="296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96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48" t="str">
        <f>E9</f>
        <v>SO 104 - Oprava zpevněných ploch</v>
      </c>
      <c r="F50" s="297"/>
      <c r="G50" s="297"/>
      <c r="H50" s="297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17. 8. 2022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>Správa železnic, s.o.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ST Hradec Králové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0" t="s">
        <v>99</v>
      </c>
      <c r="D57" s="131"/>
      <c r="E57" s="131"/>
      <c r="F57" s="131"/>
      <c r="G57" s="131"/>
      <c r="H57" s="131"/>
      <c r="I57" s="131"/>
      <c r="J57" s="132" t="s">
        <v>100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101</v>
      </c>
    </row>
    <row r="60" spans="1:47" s="13" customFormat="1" ht="24.95" hidden="1" customHeight="1">
      <c r="B60" s="204"/>
      <c r="C60" s="205"/>
      <c r="D60" s="206" t="s">
        <v>341</v>
      </c>
      <c r="E60" s="207"/>
      <c r="F60" s="207"/>
      <c r="G60" s="207"/>
      <c r="H60" s="207"/>
      <c r="I60" s="207"/>
      <c r="J60" s="208">
        <f>J87</f>
        <v>0</v>
      </c>
      <c r="K60" s="205"/>
      <c r="L60" s="209"/>
    </row>
    <row r="61" spans="1:47" s="14" customFormat="1" ht="19.899999999999999" hidden="1" customHeight="1">
      <c r="B61" s="210"/>
      <c r="C61" s="211"/>
      <c r="D61" s="212" t="s">
        <v>342</v>
      </c>
      <c r="E61" s="213"/>
      <c r="F61" s="213"/>
      <c r="G61" s="213"/>
      <c r="H61" s="213"/>
      <c r="I61" s="213"/>
      <c r="J61" s="214">
        <f>J88</f>
        <v>0</v>
      </c>
      <c r="K61" s="211"/>
      <c r="L61" s="215"/>
    </row>
    <row r="62" spans="1:47" s="14" customFormat="1" ht="19.899999999999999" hidden="1" customHeight="1">
      <c r="B62" s="210"/>
      <c r="C62" s="211"/>
      <c r="D62" s="212" t="s">
        <v>343</v>
      </c>
      <c r="E62" s="213"/>
      <c r="F62" s="213"/>
      <c r="G62" s="213"/>
      <c r="H62" s="213"/>
      <c r="I62" s="213"/>
      <c r="J62" s="214">
        <f>J118</f>
        <v>0</v>
      </c>
      <c r="K62" s="211"/>
      <c r="L62" s="215"/>
    </row>
    <row r="63" spans="1:47" s="14" customFormat="1" ht="19.899999999999999" hidden="1" customHeight="1">
      <c r="B63" s="210"/>
      <c r="C63" s="211"/>
      <c r="D63" s="212" t="s">
        <v>344</v>
      </c>
      <c r="E63" s="213"/>
      <c r="F63" s="213"/>
      <c r="G63" s="213"/>
      <c r="H63" s="213"/>
      <c r="I63" s="213"/>
      <c r="J63" s="214">
        <f>J135</f>
        <v>0</v>
      </c>
      <c r="K63" s="211"/>
      <c r="L63" s="215"/>
    </row>
    <row r="64" spans="1:47" s="14" customFormat="1" ht="19.899999999999999" hidden="1" customHeight="1">
      <c r="B64" s="210"/>
      <c r="C64" s="211"/>
      <c r="D64" s="212" t="s">
        <v>345</v>
      </c>
      <c r="E64" s="213"/>
      <c r="F64" s="213"/>
      <c r="G64" s="213"/>
      <c r="H64" s="213"/>
      <c r="I64" s="213"/>
      <c r="J64" s="214">
        <f>J161</f>
        <v>0</v>
      </c>
      <c r="K64" s="211"/>
      <c r="L64" s="215"/>
    </row>
    <row r="65" spans="1:31" s="14" customFormat="1" ht="19.899999999999999" hidden="1" customHeight="1">
      <c r="B65" s="210"/>
      <c r="C65" s="211"/>
      <c r="D65" s="212" t="s">
        <v>346</v>
      </c>
      <c r="E65" s="213"/>
      <c r="F65" s="213"/>
      <c r="G65" s="213"/>
      <c r="H65" s="213"/>
      <c r="I65" s="213"/>
      <c r="J65" s="214">
        <f>J167</f>
        <v>0</v>
      </c>
      <c r="K65" s="211"/>
      <c r="L65" s="215"/>
    </row>
    <row r="66" spans="1:31" s="14" customFormat="1" ht="19.899999999999999" hidden="1" customHeight="1">
      <c r="B66" s="210"/>
      <c r="C66" s="211"/>
      <c r="D66" s="212" t="s">
        <v>347</v>
      </c>
      <c r="E66" s="213"/>
      <c r="F66" s="213"/>
      <c r="G66" s="213"/>
      <c r="H66" s="213"/>
      <c r="I66" s="213"/>
      <c r="J66" s="214">
        <f>J182</f>
        <v>0</v>
      </c>
      <c r="K66" s="211"/>
      <c r="L66" s="215"/>
    </row>
    <row r="67" spans="1:31" s="2" customFormat="1" ht="21.75" hidden="1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hidden="1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ht="11.25" hidden="1"/>
    <row r="70" spans="1:31" ht="11.25" hidden="1"/>
    <row r="71" spans="1:31" ht="11.25" hidden="1"/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102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295" t="str">
        <f>E7</f>
        <v>Oprava zpevněných ploch a kol. č. 15u v areálu SSM Hradec Králové</v>
      </c>
      <c r="F76" s="296"/>
      <c r="G76" s="296"/>
      <c r="H76" s="29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96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248" t="str">
        <f>E9</f>
        <v>SO 104 - Oprava zpevněných ploch</v>
      </c>
      <c r="F78" s="297"/>
      <c r="G78" s="297"/>
      <c r="H78" s="297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 xml:space="preserve"> </v>
      </c>
      <c r="G80" s="36"/>
      <c r="H80" s="36"/>
      <c r="I80" s="29" t="s">
        <v>23</v>
      </c>
      <c r="J80" s="59" t="str">
        <f>IF(J12="","",J12)</f>
        <v>17. 8. 2022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Správa železnic, s.o.</v>
      </c>
      <c r="G82" s="36"/>
      <c r="H82" s="36"/>
      <c r="I82" s="29" t="s">
        <v>31</v>
      </c>
      <c r="J82" s="32" t="str">
        <f>E21</f>
        <v xml:space="preserve"> 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29</v>
      </c>
      <c r="D83" s="36"/>
      <c r="E83" s="36"/>
      <c r="F83" s="27" t="str">
        <f>IF(E18="","",E18)</f>
        <v>Vyplň údaj</v>
      </c>
      <c r="G83" s="36"/>
      <c r="H83" s="36"/>
      <c r="I83" s="29" t="s">
        <v>34</v>
      </c>
      <c r="J83" s="32" t="str">
        <f>E24</f>
        <v>ST Hradec Králové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9" customFormat="1" ht="29.25" customHeight="1">
      <c r="A85" s="134"/>
      <c r="B85" s="135"/>
      <c r="C85" s="136" t="s">
        <v>103</v>
      </c>
      <c r="D85" s="137" t="s">
        <v>57</v>
      </c>
      <c r="E85" s="137" t="s">
        <v>53</v>
      </c>
      <c r="F85" s="137" t="s">
        <v>54</v>
      </c>
      <c r="G85" s="137" t="s">
        <v>104</v>
      </c>
      <c r="H85" s="137" t="s">
        <v>105</v>
      </c>
      <c r="I85" s="137" t="s">
        <v>106</v>
      </c>
      <c r="J85" s="137" t="s">
        <v>100</v>
      </c>
      <c r="K85" s="138" t="s">
        <v>107</v>
      </c>
      <c r="L85" s="139"/>
      <c r="M85" s="68" t="s">
        <v>19</v>
      </c>
      <c r="N85" s="69" t="s">
        <v>42</v>
      </c>
      <c r="O85" s="69" t="s">
        <v>108</v>
      </c>
      <c r="P85" s="69" t="s">
        <v>109</v>
      </c>
      <c r="Q85" s="69" t="s">
        <v>110</v>
      </c>
      <c r="R85" s="69" t="s">
        <v>111</v>
      </c>
      <c r="S85" s="69" t="s">
        <v>112</v>
      </c>
      <c r="T85" s="70" t="s">
        <v>113</v>
      </c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</row>
    <row r="86" spans="1:65" s="2" customFormat="1" ht="22.9" customHeight="1">
      <c r="A86" s="34"/>
      <c r="B86" s="35"/>
      <c r="C86" s="75" t="s">
        <v>114</v>
      </c>
      <c r="D86" s="36"/>
      <c r="E86" s="36"/>
      <c r="F86" s="36"/>
      <c r="G86" s="36"/>
      <c r="H86" s="36"/>
      <c r="I86" s="36"/>
      <c r="J86" s="140">
        <f>BK86</f>
        <v>0</v>
      </c>
      <c r="K86" s="36"/>
      <c r="L86" s="39"/>
      <c r="M86" s="71"/>
      <c r="N86" s="141"/>
      <c r="O86" s="72"/>
      <c r="P86" s="142">
        <f>P87</f>
        <v>0</v>
      </c>
      <c r="Q86" s="72"/>
      <c r="R86" s="142">
        <f>R87</f>
        <v>0</v>
      </c>
      <c r="S86" s="72"/>
      <c r="T86" s="143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71</v>
      </c>
      <c r="AU86" s="17" t="s">
        <v>101</v>
      </c>
      <c r="BK86" s="144">
        <f>BK87</f>
        <v>0</v>
      </c>
    </row>
    <row r="87" spans="1:65" s="15" customFormat="1" ht="25.9" customHeight="1">
      <c r="B87" s="216"/>
      <c r="C87" s="217"/>
      <c r="D87" s="218" t="s">
        <v>71</v>
      </c>
      <c r="E87" s="219" t="s">
        <v>348</v>
      </c>
      <c r="F87" s="219" t="s">
        <v>349</v>
      </c>
      <c r="G87" s="217"/>
      <c r="H87" s="217"/>
      <c r="I87" s="220"/>
      <c r="J87" s="221">
        <f>BK87</f>
        <v>0</v>
      </c>
      <c r="K87" s="217"/>
      <c r="L87" s="222"/>
      <c r="M87" s="223"/>
      <c r="N87" s="224"/>
      <c r="O87" s="224"/>
      <c r="P87" s="225">
        <f>P88+P118+P135+P161+P167+P182</f>
        <v>0</v>
      </c>
      <c r="Q87" s="224"/>
      <c r="R87" s="225">
        <f>R88+R118+R135+R161+R167+R182</f>
        <v>0</v>
      </c>
      <c r="S87" s="224"/>
      <c r="T87" s="226">
        <f>T88+T118+T135+T161+T167+T182</f>
        <v>0</v>
      </c>
      <c r="AR87" s="227" t="s">
        <v>80</v>
      </c>
      <c r="AT87" s="228" t="s">
        <v>71</v>
      </c>
      <c r="AU87" s="228" t="s">
        <v>72</v>
      </c>
      <c r="AY87" s="227" t="s">
        <v>121</v>
      </c>
      <c r="BK87" s="229">
        <f>BK88+BK118+BK135+BK161+BK167+BK182</f>
        <v>0</v>
      </c>
    </row>
    <row r="88" spans="1:65" s="15" customFormat="1" ht="22.9" customHeight="1">
      <c r="B88" s="216"/>
      <c r="C88" s="217"/>
      <c r="D88" s="218" t="s">
        <v>71</v>
      </c>
      <c r="E88" s="230" t="s">
        <v>80</v>
      </c>
      <c r="F88" s="230" t="s">
        <v>350</v>
      </c>
      <c r="G88" s="217"/>
      <c r="H88" s="217"/>
      <c r="I88" s="220"/>
      <c r="J88" s="231">
        <f>BK88</f>
        <v>0</v>
      </c>
      <c r="K88" s="217"/>
      <c r="L88" s="222"/>
      <c r="M88" s="223"/>
      <c r="N88" s="224"/>
      <c r="O88" s="224"/>
      <c r="P88" s="225">
        <f>SUM(P89:P117)</f>
        <v>0</v>
      </c>
      <c r="Q88" s="224"/>
      <c r="R88" s="225">
        <f>SUM(R89:R117)</f>
        <v>0</v>
      </c>
      <c r="S88" s="224"/>
      <c r="T88" s="226">
        <f>SUM(T89:T117)</f>
        <v>0</v>
      </c>
      <c r="AR88" s="227" t="s">
        <v>80</v>
      </c>
      <c r="AT88" s="228" t="s">
        <v>71</v>
      </c>
      <c r="AU88" s="228" t="s">
        <v>80</v>
      </c>
      <c r="AY88" s="227" t="s">
        <v>121</v>
      </c>
      <c r="BK88" s="229">
        <f>SUM(BK89:BK117)</f>
        <v>0</v>
      </c>
    </row>
    <row r="89" spans="1:65" s="2" customFormat="1" ht="21.75" customHeight="1">
      <c r="A89" s="34"/>
      <c r="B89" s="35"/>
      <c r="C89" s="145" t="s">
        <v>82</v>
      </c>
      <c r="D89" s="145" t="s">
        <v>115</v>
      </c>
      <c r="E89" s="146" t="s">
        <v>351</v>
      </c>
      <c r="F89" s="147" t="s">
        <v>352</v>
      </c>
      <c r="G89" s="148" t="s">
        <v>199</v>
      </c>
      <c r="H89" s="149">
        <v>1371.76</v>
      </c>
      <c r="I89" s="150"/>
      <c r="J89" s="151">
        <f>ROUND(I89*H89,2)</f>
        <v>0</v>
      </c>
      <c r="K89" s="147" t="s">
        <v>353</v>
      </c>
      <c r="L89" s="39"/>
      <c r="M89" s="152" t="s">
        <v>19</v>
      </c>
      <c r="N89" s="153" t="s">
        <v>43</v>
      </c>
      <c r="O89" s="64"/>
      <c r="P89" s="154">
        <f>O89*H89</f>
        <v>0</v>
      </c>
      <c r="Q89" s="154">
        <v>0</v>
      </c>
      <c r="R89" s="154">
        <f>Q89*H89</f>
        <v>0</v>
      </c>
      <c r="S89" s="154">
        <v>0</v>
      </c>
      <c r="T89" s="155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56" t="s">
        <v>120</v>
      </c>
      <c r="AT89" s="156" t="s">
        <v>115</v>
      </c>
      <c r="AU89" s="156" t="s">
        <v>82</v>
      </c>
      <c r="AY89" s="17" t="s">
        <v>121</v>
      </c>
      <c r="BE89" s="157">
        <f>IF(N89="základní",J89,0)</f>
        <v>0</v>
      </c>
      <c r="BF89" s="157">
        <f>IF(N89="snížená",J89,0)</f>
        <v>0</v>
      </c>
      <c r="BG89" s="157">
        <f>IF(N89="zákl. přenesená",J89,0)</f>
        <v>0</v>
      </c>
      <c r="BH89" s="157">
        <f>IF(N89="sníž. přenesená",J89,0)</f>
        <v>0</v>
      </c>
      <c r="BI89" s="157">
        <f>IF(N89="nulová",J89,0)</f>
        <v>0</v>
      </c>
      <c r="BJ89" s="17" t="s">
        <v>80</v>
      </c>
      <c r="BK89" s="157">
        <f>ROUND(I89*H89,2)</f>
        <v>0</v>
      </c>
      <c r="BL89" s="17" t="s">
        <v>120</v>
      </c>
      <c r="BM89" s="156" t="s">
        <v>82</v>
      </c>
    </row>
    <row r="90" spans="1:65" s="2" customFormat="1" ht="11.25">
      <c r="A90" s="34"/>
      <c r="B90" s="35"/>
      <c r="C90" s="36"/>
      <c r="D90" s="232" t="s">
        <v>354</v>
      </c>
      <c r="E90" s="36"/>
      <c r="F90" s="233" t="s">
        <v>355</v>
      </c>
      <c r="G90" s="36"/>
      <c r="H90" s="36"/>
      <c r="I90" s="234"/>
      <c r="J90" s="36"/>
      <c r="K90" s="36"/>
      <c r="L90" s="39"/>
      <c r="M90" s="235"/>
      <c r="N90" s="236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354</v>
      </c>
      <c r="AU90" s="17" t="s">
        <v>82</v>
      </c>
    </row>
    <row r="91" spans="1:65" s="10" customFormat="1" ht="11.25">
      <c r="B91" s="158"/>
      <c r="C91" s="159"/>
      <c r="D91" s="160" t="s">
        <v>122</v>
      </c>
      <c r="E91" s="161" t="s">
        <v>19</v>
      </c>
      <c r="F91" s="162" t="s">
        <v>356</v>
      </c>
      <c r="G91" s="159"/>
      <c r="H91" s="163">
        <v>900</v>
      </c>
      <c r="I91" s="164"/>
      <c r="J91" s="159"/>
      <c r="K91" s="159"/>
      <c r="L91" s="165"/>
      <c r="M91" s="166"/>
      <c r="N91" s="167"/>
      <c r="O91" s="167"/>
      <c r="P91" s="167"/>
      <c r="Q91" s="167"/>
      <c r="R91" s="167"/>
      <c r="S91" s="167"/>
      <c r="T91" s="168"/>
      <c r="AT91" s="169" t="s">
        <v>122</v>
      </c>
      <c r="AU91" s="169" t="s">
        <v>82</v>
      </c>
      <c r="AV91" s="10" t="s">
        <v>82</v>
      </c>
      <c r="AW91" s="10" t="s">
        <v>33</v>
      </c>
      <c r="AX91" s="10" t="s">
        <v>72</v>
      </c>
      <c r="AY91" s="169" t="s">
        <v>121</v>
      </c>
    </row>
    <row r="92" spans="1:65" s="10" customFormat="1" ht="11.25">
      <c r="B92" s="158"/>
      <c r="C92" s="159"/>
      <c r="D92" s="160" t="s">
        <v>122</v>
      </c>
      <c r="E92" s="161" t="s">
        <v>19</v>
      </c>
      <c r="F92" s="162" t="s">
        <v>357</v>
      </c>
      <c r="G92" s="159"/>
      <c r="H92" s="163">
        <v>49.68</v>
      </c>
      <c r="I92" s="164"/>
      <c r="J92" s="159"/>
      <c r="K92" s="159"/>
      <c r="L92" s="165"/>
      <c r="M92" s="166"/>
      <c r="N92" s="167"/>
      <c r="O92" s="167"/>
      <c r="P92" s="167"/>
      <c r="Q92" s="167"/>
      <c r="R92" s="167"/>
      <c r="S92" s="167"/>
      <c r="T92" s="168"/>
      <c r="AT92" s="169" t="s">
        <v>122</v>
      </c>
      <c r="AU92" s="169" t="s">
        <v>82</v>
      </c>
      <c r="AV92" s="10" t="s">
        <v>82</v>
      </c>
      <c r="AW92" s="10" t="s">
        <v>33</v>
      </c>
      <c r="AX92" s="10" t="s">
        <v>72</v>
      </c>
      <c r="AY92" s="169" t="s">
        <v>121</v>
      </c>
    </row>
    <row r="93" spans="1:65" s="12" customFormat="1" ht="11.25">
      <c r="B93" s="181"/>
      <c r="C93" s="182"/>
      <c r="D93" s="160" t="s">
        <v>122</v>
      </c>
      <c r="E93" s="183" t="s">
        <v>19</v>
      </c>
      <c r="F93" s="184" t="s">
        <v>358</v>
      </c>
      <c r="G93" s="182"/>
      <c r="H93" s="183" t="s">
        <v>19</v>
      </c>
      <c r="I93" s="185"/>
      <c r="J93" s="182"/>
      <c r="K93" s="182"/>
      <c r="L93" s="186"/>
      <c r="M93" s="187"/>
      <c r="N93" s="188"/>
      <c r="O93" s="188"/>
      <c r="P93" s="188"/>
      <c r="Q93" s="188"/>
      <c r="R93" s="188"/>
      <c r="S93" s="188"/>
      <c r="T93" s="189"/>
      <c r="AT93" s="190" t="s">
        <v>122</v>
      </c>
      <c r="AU93" s="190" t="s">
        <v>82</v>
      </c>
      <c r="AV93" s="12" t="s">
        <v>80</v>
      </c>
      <c r="AW93" s="12" t="s">
        <v>33</v>
      </c>
      <c r="AX93" s="12" t="s">
        <v>72</v>
      </c>
      <c r="AY93" s="190" t="s">
        <v>121</v>
      </c>
    </row>
    <row r="94" spans="1:65" s="10" customFormat="1" ht="11.25">
      <c r="B94" s="158"/>
      <c r="C94" s="159"/>
      <c r="D94" s="160" t="s">
        <v>122</v>
      </c>
      <c r="E94" s="161" t="s">
        <v>19</v>
      </c>
      <c r="F94" s="162" t="s">
        <v>359</v>
      </c>
      <c r="G94" s="159"/>
      <c r="H94" s="163">
        <v>400</v>
      </c>
      <c r="I94" s="164"/>
      <c r="J94" s="159"/>
      <c r="K94" s="159"/>
      <c r="L94" s="165"/>
      <c r="M94" s="166"/>
      <c r="N94" s="167"/>
      <c r="O94" s="167"/>
      <c r="P94" s="167"/>
      <c r="Q94" s="167"/>
      <c r="R94" s="167"/>
      <c r="S94" s="167"/>
      <c r="T94" s="168"/>
      <c r="AT94" s="169" t="s">
        <v>122</v>
      </c>
      <c r="AU94" s="169" t="s">
        <v>82</v>
      </c>
      <c r="AV94" s="10" t="s">
        <v>82</v>
      </c>
      <c r="AW94" s="10" t="s">
        <v>33</v>
      </c>
      <c r="AX94" s="10" t="s">
        <v>72</v>
      </c>
      <c r="AY94" s="169" t="s">
        <v>121</v>
      </c>
    </row>
    <row r="95" spans="1:65" s="10" customFormat="1" ht="11.25">
      <c r="B95" s="158"/>
      <c r="C95" s="159"/>
      <c r="D95" s="160" t="s">
        <v>122</v>
      </c>
      <c r="E95" s="161" t="s">
        <v>19</v>
      </c>
      <c r="F95" s="162" t="s">
        <v>360</v>
      </c>
      <c r="G95" s="159"/>
      <c r="H95" s="163">
        <v>22.08</v>
      </c>
      <c r="I95" s="164"/>
      <c r="J95" s="159"/>
      <c r="K95" s="159"/>
      <c r="L95" s="165"/>
      <c r="M95" s="166"/>
      <c r="N95" s="167"/>
      <c r="O95" s="167"/>
      <c r="P95" s="167"/>
      <c r="Q95" s="167"/>
      <c r="R95" s="167"/>
      <c r="S95" s="167"/>
      <c r="T95" s="168"/>
      <c r="AT95" s="169" t="s">
        <v>122</v>
      </c>
      <c r="AU95" s="169" t="s">
        <v>82</v>
      </c>
      <c r="AV95" s="10" t="s">
        <v>82</v>
      </c>
      <c r="AW95" s="10" t="s">
        <v>33</v>
      </c>
      <c r="AX95" s="10" t="s">
        <v>72</v>
      </c>
      <c r="AY95" s="169" t="s">
        <v>121</v>
      </c>
    </row>
    <row r="96" spans="1:65" s="11" customFormat="1" ht="11.25">
      <c r="B96" s="170"/>
      <c r="C96" s="171"/>
      <c r="D96" s="160" t="s">
        <v>122</v>
      </c>
      <c r="E96" s="172" t="s">
        <v>19</v>
      </c>
      <c r="F96" s="173" t="s">
        <v>127</v>
      </c>
      <c r="G96" s="171"/>
      <c r="H96" s="174">
        <v>1371.76</v>
      </c>
      <c r="I96" s="175"/>
      <c r="J96" s="171"/>
      <c r="K96" s="171"/>
      <c r="L96" s="176"/>
      <c r="M96" s="177"/>
      <c r="N96" s="178"/>
      <c r="O96" s="178"/>
      <c r="P96" s="178"/>
      <c r="Q96" s="178"/>
      <c r="R96" s="178"/>
      <c r="S96" s="178"/>
      <c r="T96" s="179"/>
      <c r="AT96" s="180" t="s">
        <v>122</v>
      </c>
      <c r="AU96" s="180" t="s">
        <v>82</v>
      </c>
      <c r="AV96" s="11" t="s">
        <v>120</v>
      </c>
      <c r="AW96" s="11" t="s">
        <v>33</v>
      </c>
      <c r="AX96" s="11" t="s">
        <v>80</v>
      </c>
      <c r="AY96" s="180" t="s">
        <v>121</v>
      </c>
    </row>
    <row r="97" spans="1:65" s="2" customFormat="1" ht="21.75" customHeight="1">
      <c r="A97" s="34"/>
      <c r="B97" s="35"/>
      <c r="C97" s="145" t="s">
        <v>231</v>
      </c>
      <c r="D97" s="145" t="s">
        <v>115</v>
      </c>
      <c r="E97" s="146" t="s">
        <v>361</v>
      </c>
      <c r="F97" s="147" t="s">
        <v>362</v>
      </c>
      <c r="G97" s="148" t="s">
        <v>199</v>
      </c>
      <c r="H97" s="149">
        <v>1384.76</v>
      </c>
      <c r="I97" s="150"/>
      <c r="J97" s="151">
        <f>ROUND(I97*H97,2)</f>
        <v>0</v>
      </c>
      <c r="K97" s="147" t="s">
        <v>353</v>
      </c>
      <c r="L97" s="39"/>
      <c r="M97" s="152" t="s">
        <v>19</v>
      </c>
      <c r="N97" s="153" t="s">
        <v>43</v>
      </c>
      <c r="O97" s="64"/>
      <c r="P97" s="154">
        <f>O97*H97</f>
        <v>0</v>
      </c>
      <c r="Q97" s="154">
        <v>0</v>
      </c>
      <c r="R97" s="154">
        <f>Q97*H97</f>
        <v>0</v>
      </c>
      <c r="S97" s="154">
        <v>0</v>
      </c>
      <c r="T97" s="15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 t="s">
        <v>120</v>
      </c>
      <c r="AT97" s="156" t="s">
        <v>115</v>
      </c>
      <c r="AU97" s="156" t="s">
        <v>82</v>
      </c>
      <c r="AY97" s="17" t="s">
        <v>121</v>
      </c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7" t="s">
        <v>80</v>
      </c>
      <c r="BK97" s="157">
        <f>ROUND(I97*H97,2)</f>
        <v>0</v>
      </c>
      <c r="BL97" s="17" t="s">
        <v>120</v>
      </c>
      <c r="BM97" s="156" t="s">
        <v>120</v>
      </c>
    </row>
    <row r="98" spans="1:65" s="2" customFormat="1" ht="11.25">
      <c r="A98" s="34"/>
      <c r="B98" s="35"/>
      <c r="C98" s="36"/>
      <c r="D98" s="232" t="s">
        <v>354</v>
      </c>
      <c r="E98" s="36"/>
      <c r="F98" s="233" t="s">
        <v>363</v>
      </c>
      <c r="G98" s="36"/>
      <c r="H98" s="36"/>
      <c r="I98" s="234"/>
      <c r="J98" s="36"/>
      <c r="K98" s="36"/>
      <c r="L98" s="39"/>
      <c r="M98" s="235"/>
      <c r="N98" s="236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354</v>
      </c>
      <c r="AU98" s="17" t="s">
        <v>82</v>
      </c>
    </row>
    <row r="99" spans="1:65" s="10" customFormat="1" ht="11.25">
      <c r="B99" s="158"/>
      <c r="C99" s="159"/>
      <c r="D99" s="160" t="s">
        <v>122</v>
      </c>
      <c r="E99" s="161" t="s">
        <v>19</v>
      </c>
      <c r="F99" s="162" t="s">
        <v>364</v>
      </c>
      <c r="G99" s="159"/>
      <c r="H99" s="163">
        <v>1371.76</v>
      </c>
      <c r="I99" s="164"/>
      <c r="J99" s="159"/>
      <c r="K99" s="159"/>
      <c r="L99" s="165"/>
      <c r="M99" s="166"/>
      <c r="N99" s="167"/>
      <c r="O99" s="167"/>
      <c r="P99" s="167"/>
      <c r="Q99" s="167"/>
      <c r="R99" s="167"/>
      <c r="S99" s="167"/>
      <c r="T99" s="168"/>
      <c r="AT99" s="169" t="s">
        <v>122</v>
      </c>
      <c r="AU99" s="169" t="s">
        <v>82</v>
      </c>
      <c r="AV99" s="10" t="s">
        <v>82</v>
      </c>
      <c r="AW99" s="10" t="s">
        <v>33</v>
      </c>
      <c r="AX99" s="10" t="s">
        <v>72</v>
      </c>
      <c r="AY99" s="169" t="s">
        <v>121</v>
      </c>
    </row>
    <row r="100" spans="1:65" s="10" customFormat="1" ht="11.25">
      <c r="B100" s="158"/>
      <c r="C100" s="159"/>
      <c r="D100" s="160" t="s">
        <v>122</v>
      </c>
      <c r="E100" s="161" t="s">
        <v>19</v>
      </c>
      <c r="F100" s="162" t="s">
        <v>365</v>
      </c>
      <c r="G100" s="159"/>
      <c r="H100" s="163">
        <v>13</v>
      </c>
      <c r="I100" s="164"/>
      <c r="J100" s="159"/>
      <c r="K100" s="159"/>
      <c r="L100" s="165"/>
      <c r="M100" s="166"/>
      <c r="N100" s="167"/>
      <c r="O100" s="167"/>
      <c r="P100" s="167"/>
      <c r="Q100" s="167"/>
      <c r="R100" s="167"/>
      <c r="S100" s="167"/>
      <c r="T100" s="168"/>
      <c r="AT100" s="169" t="s">
        <v>122</v>
      </c>
      <c r="AU100" s="169" t="s">
        <v>82</v>
      </c>
      <c r="AV100" s="10" t="s">
        <v>82</v>
      </c>
      <c r="AW100" s="10" t="s">
        <v>33</v>
      </c>
      <c r="AX100" s="10" t="s">
        <v>72</v>
      </c>
      <c r="AY100" s="169" t="s">
        <v>121</v>
      </c>
    </row>
    <row r="101" spans="1:65" s="11" customFormat="1" ht="11.25">
      <c r="B101" s="170"/>
      <c r="C101" s="171"/>
      <c r="D101" s="160" t="s">
        <v>122</v>
      </c>
      <c r="E101" s="172" t="s">
        <v>19</v>
      </c>
      <c r="F101" s="173" t="s">
        <v>127</v>
      </c>
      <c r="G101" s="171"/>
      <c r="H101" s="174">
        <v>1384.76</v>
      </c>
      <c r="I101" s="175"/>
      <c r="J101" s="171"/>
      <c r="K101" s="171"/>
      <c r="L101" s="176"/>
      <c r="M101" s="177"/>
      <c r="N101" s="178"/>
      <c r="O101" s="178"/>
      <c r="P101" s="178"/>
      <c r="Q101" s="178"/>
      <c r="R101" s="178"/>
      <c r="S101" s="178"/>
      <c r="T101" s="179"/>
      <c r="AT101" s="180" t="s">
        <v>122</v>
      </c>
      <c r="AU101" s="180" t="s">
        <v>82</v>
      </c>
      <c r="AV101" s="11" t="s">
        <v>120</v>
      </c>
      <c r="AW101" s="11" t="s">
        <v>33</v>
      </c>
      <c r="AX101" s="11" t="s">
        <v>80</v>
      </c>
      <c r="AY101" s="180" t="s">
        <v>121</v>
      </c>
    </row>
    <row r="102" spans="1:65" s="2" customFormat="1" ht="24.2" customHeight="1">
      <c r="A102" s="34"/>
      <c r="B102" s="35"/>
      <c r="C102" s="145" t="s">
        <v>178</v>
      </c>
      <c r="D102" s="145" t="s">
        <v>115</v>
      </c>
      <c r="E102" s="146" t="s">
        <v>366</v>
      </c>
      <c r="F102" s="147" t="s">
        <v>367</v>
      </c>
      <c r="G102" s="148" t="s">
        <v>199</v>
      </c>
      <c r="H102" s="149">
        <v>6923.8</v>
      </c>
      <c r="I102" s="150"/>
      <c r="J102" s="151">
        <f>ROUND(I102*H102,2)</f>
        <v>0</v>
      </c>
      <c r="K102" s="147" t="s">
        <v>353</v>
      </c>
      <c r="L102" s="39"/>
      <c r="M102" s="152" t="s">
        <v>19</v>
      </c>
      <c r="N102" s="153" t="s">
        <v>43</v>
      </c>
      <c r="O102" s="64"/>
      <c r="P102" s="154">
        <f>O102*H102</f>
        <v>0</v>
      </c>
      <c r="Q102" s="154">
        <v>0</v>
      </c>
      <c r="R102" s="154">
        <f>Q102*H102</f>
        <v>0</v>
      </c>
      <c r="S102" s="154">
        <v>0</v>
      </c>
      <c r="T102" s="15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6" t="s">
        <v>120</v>
      </c>
      <c r="AT102" s="156" t="s">
        <v>115</v>
      </c>
      <c r="AU102" s="156" t="s">
        <v>82</v>
      </c>
      <c r="AY102" s="17" t="s">
        <v>121</v>
      </c>
      <c r="BE102" s="157">
        <f>IF(N102="základní",J102,0)</f>
        <v>0</v>
      </c>
      <c r="BF102" s="157">
        <f>IF(N102="snížená",J102,0)</f>
        <v>0</v>
      </c>
      <c r="BG102" s="157">
        <f>IF(N102="zákl. přenesená",J102,0)</f>
        <v>0</v>
      </c>
      <c r="BH102" s="157">
        <f>IF(N102="sníž. přenesená",J102,0)</f>
        <v>0</v>
      </c>
      <c r="BI102" s="157">
        <f>IF(N102="nulová",J102,0)</f>
        <v>0</v>
      </c>
      <c r="BJ102" s="17" t="s">
        <v>80</v>
      </c>
      <c r="BK102" s="157">
        <f>ROUND(I102*H102,2)</f>
        <v>0</v>
      </c>
      <c r="BL102" s="17" t="s">
        <v>120</v>
      </c>
      <c r="BM102" s="156" t="s">
        <v>136</v>
      </c>
    </row>
    <row r="103" spans="1:65" s="2" customFormat="1" ht="11.25">
      <c r="A103" s="34"/>
      <c r="B103" s="35"/>
      <c r="C103" s="36"/>
      <c r="D103" s="232" t="s">
        <v>354</v>
      </c>
      <c r="E103" s="36"/>
      <c r="F103" s="233" t="s">
        <v>368</v>
      </c>
      <c r="G103" s="36"/>
      <c r="H103" s="36"/>
      <c r="I103" s="234"/>
      <c r="J103" s="36"/>
      <c r="K103" s="36"/>
      <c r="L103" s="39"/>
      <c r="M103" s="235"/>
      <c r="N103" s="236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354</v>
      </c>
      <c r="AU103" s="17" t="s">
        <v>82</v>
      </c>
    </row>
    <row r="104" spans="1:65" s="10" customFormat="1" ht="11.25">
      <c r="B104" s="158"/>
      <c r="C104" s="159"/>
      <c r="D104" s="160" t="s">
        <v>122</v>
      </c>
      <c r="E104" s="161" t="s">
        <v>19</v>
      </c>
      <c r="F104" s="162" t="s">
        <v>369</v>
      </c>
      <c r="G104" s="159"/>
      <c r="H104" s="163">
        <v>6923.8</v>
      </c>
      <c r="I104" s="164"/>
      <c r="J104" s="159"/>
      <c r="K104" s="159"/>
      <c r="L104" s="165"/>
      <c r="M104" s="166"/>
      <c r="N104" s="167"/>
      <c r="O104" s="167"/>
      <c r="P104" s="167"/>
      <c r="Q104" s="167"/>
      <c r="R104" s="167"/>
      <c r="S104" s="167"/>
      <c r="T104" s="168"/>
      <c r="AT104" s="169" t="s">
        <v>122</v>
      </c>
      <c r="AU104" s="169" t="s">
        <v>82</v>
      </c>
      <c r="AV104" s="10" t="s">
        <v>82</v>
      </c>
      <c r="AW104" s="10" t="s">
        <v>33</v>
      </c>
      <c r="AX104" s="10" t="s">
        <v>72</v>
      </c>
      <c r="AY104" s="169" t="s">
        <v>121</v>
      </c>
    </row>
    <row r="105" spans="1:65" s="11" customFormat="1" ht="11.25">
      <c r="B105" s="170"/>
      <c r="C105" s="171"/>
      <c r="D105" s="160" t="s">
        <v>122</v>
      </c>
      <c r="E105" s="172" t="s">
        <v>19</v>
      </c>
      <c r="F105" s="173" t="s">
        <v>127</v>
      </c>
      <c r="G105" s="171"/>
      <c r="H105" s="174">
        <v>6923.8</v>
      </c>
      <c r="I105" s="175"/>
      <c r="J105" s="171"/>
      <c r="K105" s="171"/>
      <c r="L105" s="176"/>
      <c r="M105" s="177"/>
      <c r="N105" s="178"/>
      <c r="O105" s="178"/>
      <c r="P105" s="178"/>
      <c r="Q105" s="178"/>
      <c r="R105" s="178"/>
      <c r="S105" s="178"/>
      <c r="T105" s="179"/>
      <c r="AT105" s="180" t="s">
        <v>122</v>
      </c>
      <c r="AU105" s="180" t="s">
        <v>82</v>
      </c>
      <c r="AV105" s="11" t="s">
        <v>120</v>
      </c>
      <c r="AW105" s="11" t="s">
        <v>33</v>
      </c>
      <c r="AX105" s="11" t="s">
        <v>80</v>
      </c>
      <c r="AY105" s="180" t="s">
        <v>121</v>
      </c>
    </row>
    <row r="106" spans="1:65" s="2" customFormat="1" ht="16.5" customHeight="1">
      <c r="A106" s="34"/>
      <c r="B106" s="35"/>
      <c r="C106" s="145" t="s">
        <v>120</v>
      </c>
      <c r="D106" s="145" t="s">
        <v>115</v>
      </c>
      <c r="E106" s="146" t="s">
        <v>370</v>
      </c>
      <c r="F106" s="147" t="s">
        <v>371</v>
      </c>
      <c r="G106" s="148" t="s">
        <v>150</v>
      </c>
      <c r="H106" s="149">
        <v>2492.5680000000002</v>
      </c>
      <c r="I106" s="150"/>
      <c r="J106" s="151">
        <f>ROUND(I106*H106,2)</f>
        <v>0</v>
      </c>
      <c r="K106" s="147" t="s">
        <v>353</v>
      </c>
      <c r="L106" s="39"/>
      <c r="M106" s="152" t="s">
        <v>19</v>
      </c>
      <c r="N106" s="153" t="s">
        <v>43</v>
      </c>
      <c r="O106" s="64"/>
      <c r="P106" s="154">
        <f>O106*H106</f>
        <v>0</v>
      </c>
      <c r="Q106" s="154">
        <v>0</v>
      </c>
      <c r="R106" s="154">
        <f>Q106*H106</f>
        <v>0</v>
      </c>
      <c r="S106" s="154">
        <v>0</v>
      </c>
      <c r="T106" s="15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6" t="s">
        <v>120</v>
      </c>
      <c r="AT106" s="156" t="s">
        <v>115</v>
      </c>
      <c r="AU106" s="156" t="s">
        <v>82</v>
      </c>
      <c r="AY106" s="17" t="s">
        <v>121</v>
      </c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17" t="s">
        <v>80</v>
      </c>
      <c r="BK106" s="157">
        <f>ROUND(I106*H106,2)</f>
        <v>0</v>
      </c>
      <c r="BL106" s="17" t="s">
        <v>120</v>
      </c>
      <c r="BM106" s="156" t="s">
        <v>146</v>
      </c>
    </row>
    <row r="107" spans="1:65" s="2" customFormat="1" ht="11.25">
      <c r="A107" s="34"/>
      <c r="B107" s="35"/>
      <c r="C107" s="36"/>
      <c r="D107" s="232" t="s">
        <v>354</v>
      </c>
      <c r="E107" s="36"/>
      <c r="F107" s="233" t="s">
        <v>372</v>
      </c>
      <c r="G107" s="36"/>
      <c r="H107" s="36"/>
      <c r="I107" s="234"/>
      <c r="J107" s="36"/>
      <c r="K107" s="36"/>
      <c r="L107" s="39"/>
      <c r="M107" s="235"/>
      <c r="N107" s="236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354</v>
      </c>
      <c r="AU107" s="17" t="s">
        <v>82</v>
      </c>
    </row>
    <row r="108" spans="1:65" s="10" customFormat="1" ht="11.25">
      <c r="B108" s="158"/>
      <c r="C108" s="159"/>
      <c r="D108" s="160" t="s">
        <v>122</v>
      </c>
      <c r="E108" s="161" t="s">
        <v>19</v>
      </c>
      <c r="F108" s="162" t="s">
        <v>373</v>
      </c>
      <c r="G108" s="159"/>
      <c r="H108" s="163">
        <v>1371.76</v>
      </c>
      <c r="I108" s="164"/>
      <c r="J108" s="159"/>
      <c r="K108" s="159"/>
      <c r="L108" s="165"/>
      <c r="M108" s="166"/>
      <c r="N108" s="167"/>
      <c r="O108" s="167"/>
      <c r="P108" s="167"/>
      <c r="Q108" s="167"/>
      <c r="R108" s="167"/>
      <c r="S108" s="167"/>
      <c r="T108" s="168"/>
      <c r="AT108" s="169" t="s">
        <v>122</v>
      </c>
      <c r="AU108" s="169" t="s">
        <v>82</v>
      </c>
      <c r="AV108" s="10" t="s">
        <v>82</v>
      </c>
      <c r="AW108" s="10" t="s">
        <v>33</v>
      </c>
      <c r="AX108" s="10" t="s">
        <v>72</v>
      </c>
      <c r="AY108" s="169" t="s">
        <v>121</v>
      </c>
    </row>
    <row r="109" spans="1:65" s="10" customFormat="1" ht="11.25">
      <c r="B109" s="158"/>
      <c r="C109" s="159"/>
      <c r="D109" s="160" t="s">
        <v>122</v>
      </c>
      <c r="E109" s="161" t="s">
        <v>19</v>
      </c>
      <c r="F109" s="162" t="s">
        <v>365</v>
      </c>
      <c r="G109" s="159"/>
      <c r="H109" s="163">
        <v>13</v>
      </c>
      <c r="I109" s="164"/>
      <c r="J109" s="159"/>
      <c r="K109" s="159"/>
      <c r="L109" s="165"/>
      <c r="M109" s="166"/>
      <c r="N109" s="167"/>
      <c r="O109" s="167"/>
      <c r="P109" s="167"/>
      <c r="Q109" s="167"/>
      <c r="R109" s="167"/>
      <c r="S109" s="167"/>
      <c r="T109" s="168"/>
      <c r="AT109" s="169" t="s">
        <v>122</v>
      </c>
      <c r="AU109" s="169" t="s">
        <v>82</v>
      </c>
      <c r="AV109" s="10" t="s">
        <v>82</v>
      </c>
      <c r="AW109" s="10" t="s">
        <v>33</v>
      </c>
      <c r="AX109" s="10" t="s">
        <v>72</v>
      </c>
      <c r="AY109" s="169" t="s">
        <v>121</v>
      </c>
    </row>
    <row r="110" spans="1:65" s="11" customFormat="1" ht="11.25">
      <c r="B110" s="170"/>
      <c r="C110" s="171"/>
      <c r="D110" s="160" t="s">
        <v>122</v>
      </c>
      <c r="E110" s="172" t="s">
        <v>19</v>
      </c>
      <c r="F110" s="173" t="s">
        <v>127</v>
      </c>
      <c r="G110" s="171"/>
      <c r="H110" s="174">
        <v>1384.76</v>
      </c>
      <c r="I110" s="175"/>
      <c r="J110" s="171"/>
      <c r="K110" s="171"/>
      <c r="L110" s="176"/>
      <c r="M110" s="177"/>
      <c r="N110" s="178"/>
      <c r="O110" s="178"/>
      <c r="P110" s="178"/>
      <c r="Q110" s="178"/>
      <c r="R110" s="178"/>
      <c r="S110" s="178"/>
      <c r="T110" s="179"/>
      <c r="AT110" s="180" t="s">
        <v>122</v>
      </c>
      <c r="AU110" s="180" t="s">
        <v>82</v>
      </c>
      <c r="AV110" s="11" t="s">
        <v>120</v>
      </c>
      <c r="AW110" s="11" t="s">
        <v>33</v>
      </c>
      <c r="AX110" s="11" t="s">
        <v>72</v>
      </c>
      <c r="AY110" s="180" t="s">
        <v>121</v>
      </c>
    </row>
    <row r="111" spans="1:65" s="10" customFormat="1" ht="11.25">
      <c r="B111" s="158"/>
      <c r="C111" s="159"/>
      <c r="D111" s="160" t="s">
        <v>122</v>
      </c>
      <c r="E111" s="161" t="s">
        <v>19</v>
      </c>
      <c r="F111" s="162" t="s">
        <v>374</v>
      </c>
      <c r="G111" s="159"/>
      <c r="H111" s="163">
        <v>2492.5680000000002</v>
      </c>
      <c r="I111" s="164"/>
      <c r="J111" s="159"/>
      <c r="K111" s="159"/>
      <c r="L111" s="165"/>
      <c r="M111" s="166"/>
      <c r="N111" s="167"/>
      <c r="O111" s="167"/>
      <c r="P111" s="167"/>
      <c r="Q111" s="167"/>
      <c r="R111" s="167"/>
      <c r="S111" s="167"/>
      <c r="T111" s="168"/>
      <c r="AT111" s="169" t="s">
        <v>122</v>
      </c>
      <c r="AU111" s="169" t="s">
        <v>82</v>
      </c>
      <c r="AV111" s="10" t="s">
        <v>82</v>
      </c>
      <c r="AW111" s="10" t="s">
        <v>33</v>
      </c>
      <c r="AX111" s="10" t="s">
        <v>72</v>
      </c>
      <c r="AY111" s="169" t="s">
        <v>121</v>
      </c>
    </row>
    <row r="112" spans="1:65" s="11" customFormat="1" ht="11.25">
      <c r="B112" s="170"/>
      <c r="C112" s="171"/>
      <c r="D112" s="160" t="s">
        <v>122</v>
      </c>
      <c r="E112" s="172" t="s">
        <v>19</v>
      </c>
      <c r="F112" s="173" t="s">
        <v>127</v>
      </c>
      <c r="G112" s="171"/>
      <c r="H112" s="174">
        <v>2492.5680000000002</v>
      </c>
      <c r="I112" s="175"/>
      <c r="J112" s="171"/>
      <c r="K112" s="171"/>
      <c r="L112" s="176"/>
      <c r="M112" s="177"/>
      <c r="N112" s="178"/>
      <c r="O112" s="178"/>
      <c r="P112" s="178"/>
      <c r="Q112" s="178"/>
      <c r="R112" s="178"/>
      <c r="S112" s="178"/>
      <c r="T112" s="179"/>
      <c r="AT112" s="180" t="s">
        <v>122</v>
      </c>
      <c r="AU112" s="180" t="s">
        <v>82</v>
      </c>
      <c r="AV112" s="11" t="s">
        <v>120</v>
      </c>
      <c r="AW112" s="11" t="s">
        <v>33</v>
      </c>
      <c r="AX112" s="11" t="s">
        <v>80</v>
      </c>
      <c r="AY112" s="180" t="s">
        <v>121</v>
      </c>
    </row>
    <row r="113" spans="1:65" s="2" customFormat="1" ht="16.5" customHeight="1">
      <c r="A113" s="34"/>
      <c r="B113" s="35"/>
      <c r="C113" s="145" t="s">
        <v>143</v>
      </c>
      <c r="D113" s="145" t="s">
        <v>115</v>
      </c>
      <c r="E113" s="146" t="s">
        <v>375</v>
      </c>
      <c r="F113" s="147" t="s">
        <v>376</v>
      </c>
      <c r="G113" s="148" t="s">
        <v>118</v>
      </c>
      <c r="H113" s="149">
        <v>2110.4</v>
      </c>
      <c r="I113" s="150"/>
      <c r="J113" s="151">
        <f>ROUND(I113*H113,2)</f>
        <v>0</v>
      </c>
      <c r="K113" s="147" t="s">
        <v>353</v>
      </c>
      <c r="L113" s="39"/>
      <c r="M113" s="152" t="s">
        <v>19</v>
      </c>
      <c r="N113" s="153" t="s">
        <v>43</v>
      </c>
      <c r="O113" s="64"/>
      <c r="P113" s="154">
        <f>O113*H113</f>
        <v>0</v>
      </c>
      <c r="Q113" s="154">
        <v>0</v>
      </c>
      <c r="R113" s="154">
        <f>Q113*H113</f>
        <v>0</v>
      </c>
      <c r="S113" s="154">
        <v>0</v>
      </c>
      <c r="T113" s="15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56" t="s">
        <v>120</v>
      </c>
      <c r="AT113" s="156" t="s">
        <v>115</v>
      </c>
      <c r="AU113" s="156" t="s">
        <v>82</v>
      </c>
      <c r="AY113" s="17" t="s">
        <v>121</v>
      </c>
      <c r="BE113" s="157">
        <f>IF(N113="základní",J113,0)</f>
        <v>0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17" t="s">
        <v>80</v>
      </c>
      <c r="BK113" s="157">
        <f>ROUND(I113*H113,2)</f>
        <v>0</v>
      </c>
      <c r="BL113" s="17" t="s">
        <v>120</v>
      </c>
      <c r="BM113" s="156" t="s">
        <v>151</v>
      </c>
    </row>
    <row r="114" spans="1:65" s="2" customFormat="1" ht="11.25">
      <c r="A114" s="34"/>
      <c r="B114" s="35"/>
      <c r="C114" s="36"/>
      <c r="D114" s="232" t="s">
        <v>354</v>
      </c>
      <c r="E114" s="36"/>
      <c r="F114" s="233" t="s">
        <v>377</v>
      </c>
      <c r="G114" s="36"/>
      <c r="H114" s="36"/>
      <c r="I114" s="234"/>
      <c r="J114" s="36"/>
      <c r="K114" s="36"/>
      <c r="L114" s="39"/>
      <c r="M114" s="235"/>
      <c r="N114" s="236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354</v>
      </c>
      <c r="AU114" s="17" t="s">
        <v>82</v>
      </c>
    </row>
    <row r="115" spans="1:65" s="10" customFormat="1" ht="11.25">
      <c r="B115" s="158"/>
      <c r="C115" s="159"/>
      <c r="D115" s="160" t="s">
        <v>122</v>
      </c>
      <c r="E115" s="161" t="s">
        <v>19</v>
      </c>
      <c r="F115" s="162" t="s">
        <v>378</v>
      </c>
      <c r="G115" s="159"/>
      <c r="H115" s="163">
        <v>2000</v>
      </c>
      <c r="I115" s="164"/>
      <c r="J115" s="159"/>
      <c r="K115" s="159"/>
      <c r="L115" s="165"/>
      <c r="M115" s="166"/>
      <c r="N115" s="167"/>
      <c r="O115" s="167"/>
      <c r="P115" s="167"/>
      <c r="Q115" s="167"/>
      <c r="R115" s="167"/>
      <c r="S115" s="167"/>
      <c r="T115" s="168"/>
      <c r="AT115" s="169" t="s">
        <v>122</v>
      </c>
      <c r="AU115" s="169" t="s">
        <v>82</v>
      </c>
      <c r="AV115" s="10" t="s">
        <v>82</v>
      </c>
      <c r="AW115" s="10" t="s">
        <v>33</v>
      </c>
      <c r="AX115" s="10" t="s">
        <v>72</v>
      </c>
      <c r="AY115" s="169" t="s">
        <v>121</v>
      </c>
    </row>
    <row r="116" spans="1:65" s="10" customFormat="1" ht="11.25">
      <c r="B116" s="158"/>
      <c r="C116" s="159"/>
      <c r="D116" s="160" t="s">
        <v>122</v>
      </c>
      <c r="E116" s="161" t="s">
        <v>19</v>
      </c>
      <c r="F116" s="162" t="s">
        <v>379</v>
      </c>
      <c r="G116" s="159"/>
      <c r="H116" s="163">
        <v>110.4</v>
      </c>
      <c r="I116" s="164"/>
      <c r="J116" s="159"/>
      <c r="K116" s="159"/>
      <c r="L116" s="165"/>
      <c r="M116" s="166"/>
      <c r="N116" s="167"/>
      <c r="O116" s="167"/>
      <c r="P116" s="167"/>
      <c r="Q116" s="167"/>
      <c r="R116" s="167"/>
      <c r="S116" s="167"/>
      <c r="T116" s="168"/>
      <c r="AT116" s="169" t="s">
        <v>122</v>
      </c>
      <c r="AU116" s="169" t="s">
        <v>82</v>
      </c>
      <c r="AV116" s="10" t="s">
        <v>82</v>
      </c>
      <c r="AW116" s="10" t="s">
        <v>33</v>
      </c>
      <c r="AX116" s="10" t="s">
        <v>72</v>
      </c>
      <c r="AY116" s="169" t="s">
        <v>121</v>
      </c>
    </row>
    <row r="117" spans="1:65" s="11" customFormat="1" ht="11.25">
      <c r="B117" s="170"/>
      <c r="C117" s="171"/>
      <c r="D117" s="160" t="s">
        <v>122</v>
      </c>
      <c r="E117" s="172" t="s">
        <v>19</v>
      </c>
      <c r="F117" s="173" t="s">
        <v>127</v>
      </c>
      <c r="G117" s="171"/>
      <c r="H117" s="174">
        <v>2110.4</v>
      </c>
      <c r="I117" s="175"/>
      <c r="J117" s="171"/>
      <c r="K117" s="171"/>
      <c r="L117" s="176"/>
      <c r="M117" s="177"/>
      <c r="N117" s="178"/>
      <c r="O117" s="178"/>
      <c r="P117" s="178"/>
      <c r="Q117" s="178"/>
      <c r="R117" s="178"/>
      <c r="S117" s="178"/>
      <c r="T117" s="179"/>
      <c r="AT117" s="180" t="s">
        <v>122</v>
      </c>
      <c r="AU117" s="180" t="s">
        <v>82</v>
      </c>
      <c r="AV117" s="11" t="s">
        <v>120</v>
      </c>
      <c r="AW117" s="11" t="s">
        <v>33</v>
      </c>
      <c r="AX117" s="11" t="s">
        <v>80</v>
      </c>
      <c r="AY117" s="180" t="s">
        <v>121</v>
      </c>
    </row>
    <row r="118" spans="1:65" s="15" customFormat="1" ht="22.9" customHeight="1">
      <c r="B118" s="216"/>
      <c r="C118" s="217"/>
      <c r="D118" s="218" t="s">
        <v>71</v>
      </c>
      <c r="E118" s="230" t="s">
        <v>82</v>
      </c>
      <c r="F118" s="230" t="s">
        <v>380</v>
      </c>
      <c r="G118" s="217"/>
      <c r="H118" s="217"/>
      <c r="I118" s="220"/>
      <c r="J118" s="231">
        <f>BK118</f>
        <v>0</v>
      </c>
      <c r="K118" s="217"/>
      <c r="L118" s="222"/>
      <c r="M118" s="223"/>
      <c r="N118" s="224"/>
      <c r="O118" s="224"/>
      <c r="P118" s="225">
        <f>SUM(P119:P134)</f>
        <v>0</v>
      </c>
      <c r="Q118" s="224"/>
      <c r="R118" s="225">
        <f>SUM(R119:R134)</f>
        <v>0</v>
      </c>
      <c r="S118" s="224"/>
      <c r="T118" s="226">
        <f>SUM(T119:T134)</f>
        <v>0</v>
      </c>
      <c r="AR118" s="227" t="s">
        <v>80</v>
      </c>
      <c r="AT118" s="228" t="s">
        <v>71</v>
      </c>
      <c r="AU118" s="228" t="s">
        <v>80</v>
      </c>
      <c r="AY118" s="227" t="s">
        <v>121</v>
      </c>
      <c r="BK118" s="229">
        <f>SUM(BK119:BK134)</f>
        <v>0</v>
      </c>
    </row>
    <row r="119" spans="1:65" s="2" customFormat="1" ht="16.5" customHeight="1">
      <c r="A119" s="34"/>
      <c r="B119" s="35"/>
      <c r="C119" s="145" t="s">
        <v>156</v>
      </c>
      <c r="D119" s="145" t="s">
        <v>115</v>
      </c>
      <c r="E119" s="146" t="s">
        <v>381</v>
      </c>
      <c r="F119" s="147" t="s">
        <v>382</v>
      </c>
      <c r="G119" s="148" t="s">
        <v>118</v>
      </c>
      <c r="H119" s="149">
        <v>2110.4</v>
      </c>
      <c r="I119" s="150"/>
      <c r="J119" s="151">
        <f>ROUND(I119*H119,2)</f>
        <v>0</v>
      </c>
      <c r="K119" s="147" t="s">
        <v>353</v>
      </c>
      <c r="L119" s="39"/>
      <c r="M119" s="152" t="s">
        <v>19</v>
      </c>
      <c r="N119" s="153" t="s">
        <v>43</v>
      </c>
      <c r="O119" s="64"/>
      <c r="P119" s="154">
        <f>O119*H119</f>
        <v>0</v>
      </c>
      <c r="Q119" s="154">
        <v>0</v>
      </c>
      <c r="R119" s="154">
        <f>Q119*H119</f>
        <v>0</v>
      </c>
      <c r="S119" s="154">
        <v>0</v>
      </c>
      <c r="T119" s="15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6" t="s">
        <v>120</v>
      </c>
      <c r="AT119" s="156" t="s">
        <v>115</v>
      </c>
      <c r="AU119" s="156" t="s">
        <v>82</v>
      </c>
      <c r="AY119" s="17" t="s">
        <v>121</v>
      </c>
      <c r="BE119" s="157">
        <f>IF(N119="základní",J119,0)</f>
        <v>0</v>
      </c>
      <c r="BF119" s="157">
        <f>IF(N119="snížená",J119,0)</f>
        <v>0</v>
      </c>
      <c r="BG119" s="157">
        <f>IF(N119="zákl. přenesená",J119,0)</f>
        <v>0</v>
      </c>
      <c r="BH119" s="157">
        <f>IF(N119="sníž. přenesená",J119,0)</f>
        <v>0</v>
      </c>
      <c r="BI119" s="157">
        <f>IF(N119="nulová",J119,0)</f>
        <v>0</v>
      </c>
      <c r="BJ119" s="17" t="s">
        <v>80</v>
      </c>
      <c r="BK119" s="157">
        <f>ROUND(I119*H119,2)</f>
        <v>0</v>
      </c>
      <c r="BL119" s="17" t="s">
        <v>120</v>
      </c>
      <c r="BM119" s="156" t="s">
        <v>159</v>
      </c>
    </row>
    <row r="120" spans="1:65" s="2" customFormat="1" ht="11.25">
      <c r="A120" s="34"/>
      <c r="B120" s="35"/>
      <c r="C120" s="36"/>
      <c r="D120" s="232" t="s">
        <v>354</v>
      </c>
      <c r="E120" s="36"/>
      <c r="F120" s="233" t="s">
        <v>383</v>
      </c>
      <c r="G120" s="36"/>
      <c r="H120" s="36"/>
      <c r="I120" s="234"/>
      <c r="J120" s="36"/>
      <c r="K120" s="36"/>
      <c r="L120" s="39"/>
      <c r="M120" s="235"/>
      <c r="N120" s="236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354</v>
      </c>
      <c r="AU120" s="17" t="s">
        <v>82</v>
      </c>
    </row>
    <row r="121" spans="1:65" s="10" customFormat="1" ht="11.25">
      <c r="B121" s="158"/>
      <c r="C121" s="159"/>
      <c r="D121" s="160" t="s">
        <v>122</v>
      </c>
      <c r="E121" s="161" t="s">
        <v>19</v>
      </c>
      <c r="F121" s="162" t="s">
        <v>378</v>
      </c>
      <c r="G121" s="159"/>
      <c r="H121" s="163">
        <v>2000</v>
      </c>
      <c r="I121" s="164"/>
      <c r="J121" s="159"/>
      <c r="K121" s="159"/>
      <c r="L121" s="165"/>
      <c r="M121" s="166"/>
      <c r="N121" s="167"/>
      <c r="O121" s="167"/>
      <c r="P121" s="167"/>
      <c r="Q121" s="167"/>
      <c r="R121" s="167"/>
      <c r="S121" s="167"/>
      <c r="T121" s="168"/>
      <c r="AT121" s="169" t="s">
        <v>122</v>
      </c>
      <c r="AU121" s="169" t="s">
        <v>82</v>
      </c>
      <c r="AV121" s="10" t="s">
        <v>82</v>
      </c>
      <c r="AW121" s="10" t="s">
        <v>33</v>
      </c>
      <c r="AX121" s="10" t="s">
        <v>72</v>
      </c>
      <c r="AY121" s="169" t="s">
        <v>121</v>
      </c>
    </row>
    <row r="122" spans="1:65" s="10" customFormat="1" ht="11.25">
      <c r="B122" s="158"/>
      <c r="C122" s="159"/>
      <c r="D122" s="160" t="s">
        <v>122</v>
      </c>
      <c r="E122" s="161" t="s">
        <v>19</v>
      </c>
      <c r="F122" s="162" t="s">
        <v>379</v>
      </c>
      <c r="G122" s="159"/>
      <c r="H122" s="163">
        <v>110.4</v>
      </c>
      <c r="I122" s="164"/>
      <c r="J122" s="159"/>
      <c r="K122" s="159"/>
      <c r="L122" s="165"/>
      <c r="M122" s="166"/>
      <c r="N122" s="167"/>
      <c r="O122" s="167"/>
      <c r="P122" s="167"/>
      <c r="Q122" s="167"/>
      <c r="R122" s="167"/>
      <c r="S122" s="167"/>
      <c r="T122" s="168"/>
      <c r="AT122" s="169" t="s">
        <v>122</v>
      </c>
      <c r="AU122" s="169" t="s">
        <v>82</v>
      </c>
      <c r="AV122" s="10" t="s">
        <v>82</v>
      </c>
      <c r="AW122" s="10" t="s">
        <v>33</v>
      </c>
      <c r="AX122" s="10" t="s">
        <v>72</v>
      </c>
      <c r="AY122" s="169" t="s">
        <v>121</v>
      </c>
    </row>
    <row r="123" spans="1:65" s="11" customFormat="1" ht="11.25">
      <c r="B123" s="170"/>
      <c r="C123" s="171"/>
      <c r="D123" s="160" t="s">
        <v>122</v>
      </c>
      <c r="E123" s="172" t="s">
        <v>19</v>
      </c>
      <c r="F123" s="173" t="s">
        <v>127</v>
      </c>
      <c r="G123" s="171"/>
      <c r="H123" s="174">
        <v>2110.4</v>
      </c>
      <c r="I123" s="175"/>
      <c r="J123" s="171"/>
      <c r="K123" s="171"/>
      <c r="L123" s="176"/>
      <c r="M123" s="177"/>
      <c r="N123" s="178"/>
      <c r="O123" s="178"/>
      <c r="P123" s="178"/>
      <c r="Q123" s="178"/>
      <c r="R123" s="178"/>
      <c r="S123" s="178"/>
      <c r="T123" s="179"/>
      <c r="AT123" s="180" t="s">
        <v>122</v>
      </c>
      <c r="AU123" s="180" t="s">
        <v>82</v>
      </c>
      <c r="AV123" s="11" t="s">
        <v>120</v>
      </c>
      <c r="AW123" s="11" t="s">
        <v>33</v>
      </c>
      <c r="AX123" s="11" t="s">
        <v>80</v>
      </c>
      <c r="AY123" s="180" t="s">
        <v>121</v>
      </c>
    </row>
    <row r="124" spans="1:65" s="2" customFormat="1" ht="16.5" customHeight="1">
      <c r="A124" s="34"/>
      <c r="B124" s="35"/>
      <c r="C124" s="191" t="s">
        <v>136</v>
      </c>
      <c r="D124" s="191" t="s">
        <v>203</v>
      </c>
      <c r="E124" s="192" t="s">
        <v>384</v>
      </c>
      <c r="F124" s="193" t="s">
        <v>385</v>
      </c>
      <c r="G124" s="194" t="s">
        <v>118</v>
      </c>
      <c r="H124" s="195">
        <v>2321.44</v>
      </c>
      <c r="I124" s="196"/>
      <c r="J124" s="197">
        <f>ROUND(I124*H124,2)</f>
        <v>0</v>
      </c>
      <c r="K124" s="193" t="s">
        <v>353</v>
      </c>
      <c r="L124" s="198"/>
      <c r="M124" s="199" t="s">
        <v>19</v>
      </c>
      <c r="N124" s="200" t="s">
        <v>43</v>
      </c>
      <c r="O124" s="64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206</v>
      </c>
      <c r="AT124" s="156" t="s">
        <v>203</v>
      </c>
      <c r="AU124" s="156" t="s">
        <v>82</v>
      </c>
      <c r="AY124" s="17" t="s">
        <v>121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7" t="s">
        <v>80</v>
      </c>
      <c r="BK124" s="157">
        <f>ROUND(I124*H124,2)</f>
        <v>0</v>
      </c>
      <c r="BL124" s="17" t="s">
        <v>207</v>
      </c>
      <c r="BM124" s="156" t="s">
        <v>164</v>
      </c>
    </row>
    <row r="125" spans="1:65" s="10" customFormat="1" ht="11.25">
      <c r="B125" s="158"/>
      <c r="C125" s="159"/>
      <c r="D125" s="160" t="s">
        <v>122</v>
      </c>
      <c r="E125" s="161" t="s">
        <v>19</v>
      </c>
      <c r="F125" s="162" t="s">
        <v>378</v>
      </c>
      <c r="G125" s="159"/>
      <c r="H125" s="163">
        <v>2000</v>
      </c>
      <c r="I125" s="164"/>
      <c r="J125" s="159"/>
      <c r="K125" s="159"/>
      <c r="L125" s="165"/>
      <c r="M125" s="166"/>
      <c r="N125" s="167"/>
      <c r="O125" s="167"/>
      <c r="P125" s="167"/>
      <c r="Q125" s="167"/>
      <c r="R125" s="167"/>
      <c r="S125" s="167"/>
      <c r="T125" s="168"/>
      <c r="AT125" s="169" t="s">
        <v>122</v>
      </c>
      <c r="AU125" s="169" t="s">
        <v>82</v>
      </c>
      <c r="AV125" s="10" t="s">
        <v>82</v>
      </c>
      <c r="AW125" s="10" t="s">
        <v>33</v>
      </c>
      <c r="AX125" s="10" t="s">
        <v>72</v>
      </c>
      <c r="AY125" s="169" t="s">
        <v>121</v>
      </c>
    </row>
    <row r="126" spans="1:65" s="10" customFormat="1" ht="11.25">
      <c r="B126" s="158"/>
      <c r="C126" s="159"/>
      <c r="D126" s="160" t="s">
        <v>122</v>
      </c>
      <c r="E126" s="161" t="s">
        <v>19</v>
      </c>
      <c r="F126" s="162" t="s">
        <v>386</v>
      </c>
      <c r="G126" s="159"/>
      <c r="H126" s="163">
        <v>110.4</v>
      </c>
      <c r="I126" s="164"/>
      <c r="J126" s="159"/>
      <c r="K126" s="159"/>
      <c r="L126" s="165"/>
      <c r="M126" s="166"/>
      <c r="N126" s="167"/>
      <c r="O126" s="167"/>
      <c r="P126" s="167"/>
      <c r="Q126" s="167"/>
      <c r="R126" s="167"/>
      <c r="S126" s="167"/>
      <c r="T126" s="168"/>
      <c r="AT126" s="169" t="s">
        <v>122</v>
      </c>
      <c r="AU126" s="169" t="s">
        <v>82</v>
      </c>
      <c r="AV126" s="10" t="s">
        <v>82</v>
      </c>
      <c r="AW126" s="10" t="s">
        <v>33</v>
      </c>
      <c r="AX126" s="10" t="s">
        <v>72</v>
      </c>
      <c r="AY126" s="169" t="s">
        <v>121</v>
      </c>
    </row>
    <row r="127" spans="1:65" s="11" customFormat="1" ht="11.25">
      <c r="B127" s="170"/>
      <c r="C127" s="171"/>
      <c r="D127" s="160" t="s">
        <v>122</v>
      </c>
      <c r="E127" s="172" t="s">
        <v>19</v>
      </c>
      <c r="F127" s="173" t="s">
        <v>127</v>
      </c>
      <c r="G127" s="171"/>
      <c r="H127" s="174">
        <v>2110.4</v>
      </c>
      <c r="I127" s="175"/>
      <c r="J127" s="171"/>
      <c r="K127" s="171"/>
      <c r="L127" s="176"/>
      <c r="M127" s="177"/>
      <c r="N127" s="178"/>
      <c r="O127" s="178"/>
      <c r="P127" s="178"/>
      <c r="Q127" s="178"/>
      <c r="R127" s="178"/>
      <c r="S127" s="178"/>
      <c r="T127" s="179"/>
      <c r="AT127" s="180" t="s">
        <v>122</v>
      </c>
      <c r="AU127" s="180" t="s">
        <v>82</v>
      </c>
      <c r="AV127" s="11" t="s">
        <v>120</v>
      </c>
      <c r="AW127" s="11" t="s">
        <v>33</v>
      </c>
      <c r="AX127" s="11" t="s">
        <v>72</v>
      </c>
      <c r="AY127" s="180" t="s">
        <v>121</v>
      </c>
    </row>
    <row r="128" spans="1:65" s="10" customFormat="1" ht="11.25">
      <c r="B128" s="158"/>
      <c r="C128" s="159"/>
      <c r="D128" s="160" t="s">
        <v>122</v>
      </c>
      <c r="E128" s="161" t="s">
        <v>19</v>
      </c>
      <c r="F128" s="162" t="s">
        <v>387</v>
      </c>
      <c r="G128" s="159"/>
      <c r="H128" s="163">
        <v>2321.44</v>
      </c>
      <c r="I128" s="164"/>
      <c r="J128" s="159"/>
      <c r="K128" s="159"/>
      <c r="L128" s="165"/>
      <c r="M128" s="166"/>
      <c r="N128" s="167"/>
      <c r="O128" s="167"/>
      <c r="P128" s="167"/>
      <c r="Q128" s="167"/>
      <c r="R128" s="167"/>
      <c r="S128" s="167"/>
      <c r="T128" s="168"/>
      <c r="AT128" s="169" t="s">
        <v>122</v>
      </c>
      <c r="AU128" s="169" t="s">
        <v>82</v>
      </c>
      <c r="AV128" s="10" t="s">
        <v>82</v>
      </c>
      <c r="AW128" s="10" t="s">
        <v>33</v>
      </c>
      <c r="AX128" s="10" t="s">
        <v>72</v>
      </c>
      <c r="AY128" s="169" t="s">
        <v>121</v>
      </c>
    </row>
    <row r="129" spans="1:65" s="11" customFormat="1" ht="11.25">
      <c r="B129" s="170"/>
      <c r="C129" s="171"/>
      <c r="D129" s="160" t="s">
        <v>122</v>
      </c>
      <c r="E129" s="172" t="s">
        <v>19</v>
      </c>
      <c r="F129" s="173" t="s">
        <v>127</v>
      </c>
      <c r="G129" s="171"/>
      <c r="H129" s="174">
        <v>2321.44</v>
      </c>
      <c r="I129" s="175"/>
      <c r="J129" s="171"/>
      <c r="K129" s="171"/>
      <c r="L129" s="176"/>
      <c r="M129" s="177"/>
      <c r="N129" s="178"/>
      <c r="O129" s="178"/>
      <c r="P129" s="178"/>
      <c r="Q129" s="178"/>
      <c r="R129" s="178"/>
      <c r="S129" s="178"/>
      <c r="T129" s="179"/>
      <c r="AT129" s="180" t="s">
        <v>122</v>
      </c>
      <c r="AU129" s="180" t="s">
        <v>82</v>
      </c>
      <c r="AV129" s="11" t="s">
        <v>120</v>
      </c>
      <c r="AW129" s="11" t="s">
        <v>33</v>
      </c>
      <c r="AX129" s="11" t="s">
        <v>80</v>
      </c>
      <c r="AY129" s="180" t="s">
        <v>121</v>
      </c>
    </row>
    <row r="130" spans="1:65" s="2" customFormat="1" ht="16.5" customHeight="1">
      <c r="A130" s="34"/>
      <c r="B130" s="35"/>
      <c r="C130" s="145" t="s">
        <v>140</v>
      </c>
      <c r="D130" s="145" t="s">
        <v>115</v>
      </c>
      <c r="E130" s="146" t="s">
        <v>388</v>
      </c>
      <c r="F130" s="147" t="s">
        <v>389</v>
      </c>
      <c r="G130" s="148" t="s">
        <v>199</v>
      </c>
      <c r="H130" s="149">
        <v>422.08</v>
      </c>
      <c r="I130" s="150"/>
      <c r="J130" s="151">
        <f>ROUND(I130*H130,2)</f>
        <v>0</v>
      </c>
      <c r="K130" s="147" t="s">
        <v>353</v>
      </c>
      <c r="L130" s="39"/>
      <c r="M130" s="152" t="s">
        <v>19</v>
      </c>
      <c r="N130" s="153" t="s">
        <v>43</v>
      </c>
      <c r="O130" s="64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56" t="s">
        <v>120</v>
      </c>
      <c r="AT130" s="156" t="s">
        <v>115</v>
      </c>
      <c r="AU130" s="156" t="s">
        <v>82</v>
      </c>
      <c r="AY130" s="17" t="s">
        <v>121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80</v>
      </c>
      <c r="BK130" s="157">
        <f>ROUND(I130*H130,2)</f>
        <v>0</v>
      </c>
      <c r="BL130" s="17" t="s">
        <v>120</v>
      </c>
      <c r="BM130" s="156" t="s">
        <v>170</v>
      </c>
    </row>
    <row r="131" spans="1:65" s="2" customFormat="1" ht="11.25">
      <c r="A131" s="34"/>
      <c r="B131" s="35"/>
      <c r="C131" s="36"/>
      <c r="D131" s="232" t="s">
        <v>354</v>
      </c>
      <c r="E131" s="36"/>
      <c r="F131" s="233" t="s">
        <v>390</v>
      </c>
      <c r="G131" s="36"/>
      <c r="H131" s="36"/>
      <c r="I131" s="234"/>
      <c r="J131" s="36"/>
      <c r="K131" s="36"/>
      <c r="L131" s="39"/>
      <c r="M131" s="235"/>
      <c r="N131" s="236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354</v>
      </c>
      <c r="AU131" s="17" t="s">
        <v>82</v>
      </c>
    </row>
    <row r="132" spans="1:65" s="10" customFormat="1" ht="11.25">
      <c r="B132" s="158"/>
      <c r="C132" s="159"/>
      <c r="D132" s="160" t="s">
        <v>122</v>
      </c>
      <c r="E132" s="161" t="s">
        <v>19</v>
      </c>
      <c r="F132" s="162" t="s">
        <v>359</v>
      </c>
      <c r="G132" s="159"/>
      <c r="H132" s="163">
        <v>400</v>
      </c>
      <c r="I132" s="164"/>
      <c r="J132" s="159"/>
      <c r="K132" s="159"/>
      <c r="L132" s="165"/>
      <c r="M132" s="166"/>
      <c r="N132" s="167"/>
      <c r="O132" s="167"/>
      <c r="P132" s="167"/>
      <c r="Q132" s="167"/>
      <c r="R132" s="167"/>
      <c r="S132" s="167"/>
      <c r="T132" s="168"/>
      <c r="AT132" s="169" t="s">
        <v>122</v>
      </c>
      <c r="AU132" s="169" t="s">
        <v>82</v>
      </c>
      <c r="AV132" s="10" t="s">
        <v>82</v>
      </c>
      <c r="AW132" s="10" t="s">
        <v>33</v>
      </c>
      <c r="AX132" s="10" t="s">
        <v>72</v>
      </c>
      <c r="AY132" s="169" t="s">
        <v>121</v>
      </c>
    </row>
    <row r="133" spans="1:65" s="10" customFormat="1" ht="11.25">
      <c r="B133" s="158"/>
      <c r="C133" s="159"/>
      <c r="D133" s="160" t="s">
        <v>122</v>
      </c>
      <c r="E133" s="161" t="s">
        <v>19</v>
      </c>
      <c r="F133" s="162" t="s">
        <v>360</v>
      </c>
      <c r="G133" s="159"/>
      <c r="H133" s="163">
        <v>22.08</v>
      </c>
      <c r="I133" s="164"/>
      <c r="J133" s="159"/>
      <c r="K133" s="159"/>
      <c r="L133" s="165"/>
      <c r="M133" s="166"/>
      <c r="N133" s="167"/>
      <c r="O133" s="167"/>
      <c r="P133" s="167"/>
      <c r="Q133" s="167"/>
      <c r="R133" s="167"/>
      <c r="S133" s="167"/>
      <c r="T133" s="168"/>
      <c r="AT133" s="169" t="s">
        <v>122</v>
      </c>
      <c r="AU133" s="169" t="s">
        <v>82</v>
      </c>
      <c r="AV133" s="10" t="s">
        <v>82</v>
      </c>
      <c r="AW133" s="10" t="s">
        <v>33</v>
      </c>
      <c r="AX133" s="10" t="s">
        <v>72</v>
      </c>
      <c r="AY133" s="169" t="s">
        <v>121</v>
      </c>
    </row>
    <row r="134" spans="1:65" s="11" customFormat="1" ht="11.25">
      <c r="B134" s="170"/>
      <c r="C134" s="171"/>
      <c r="D134" s="160" t="s">
        <v>122</v>
      </c>
      <c r="E134" s="172" t="s">
        <v>19</v>
      </c>
      <c r="F134" s="173" t="s">
        <v>127</v>
      </c>
      <c r="G134" s="171"/>
      <c r="H134" s="174">
        <v>422.08</v>
      </c>
      <c r="I134" s="175"/>
      <c r="J134" s="171"/>
      <c r="K134" s="171"/>
      <c r="L134" s="176"/>
      <c r="M134" s="177"/>
      <c r="N134" s="178"/>
      <c r="O134" s="178"/>
      <c r="P134" s="178"/>
      <c r="Q134" s="178"/>
      <c r="R134" s="178"/>
      <c r="S134" s="178"/>
      <c r="T134" s="179"/>
      <c r="AT134" s="180" t="s">
        <v>122</v>
      </c>
      <c r="AU134" s="180" t="s">
        <v>82</v>
      </c>
      <c r="AV134" s="11" t="s">
        <v>120</v>
      </c>
      <c r="AW134" s="11" t="s">
        <v>33</v>
      </c>
      <c r="AX134" s="11" t="s">
        <v>80</v>
      </c>
      <c r="AY134" s="180" t="s">
        <v>121</v>
      </c>
    </row>
    <row r="135" spans="1:65" s="15" customFormat="1" ht="22.9" customHeight="1">
      <c r="B135" s="216"/>
      <c r="C135" s="217"/>
      <c r="D135" s="218" t="s">
        <v>71</v>
      </c>
      <c r="E135" s="230" t="s">
        <v>143</v>
      </c>
      <c r="F135" s="230" t="s">
        <v>391</v>
      </c>
      <c r="G135" s="217"/>
      <c r="H135" s="217"/>
      <c r="I135" s="220"/>
      <c r="J135" s="231">
        <f>BK135</f>
        <v>0</v>
      </c>
      <c r="K135" s="217"/>
      <c r="L135" s="222"/>
      <c r="M135" s="223"/>
      <c r="N135" s="224"/>
      <c r="O135" s="224"/>
      <c r="P135" s="225">
        <f>SUM(P136:P160)</f>
        <v>0</v>
      </c>
      <c r="Q135" s="224"/>
      <c r="R135" s="225">
        <f>SUM(R136:R160)</f>
        <v>0</v>
      </c>
      <c r="S135" s="224"/>
      <c r="T135" s="226">
        <f>SUM(T136:T160)</f>
        <v>0</v>
      </c>
      <c r="AR135" s="227" t="s">
        <v>80</v>
      </c>
      <c r="AT135" s="228" t="s">
        <v>71</v>
      </c>
      <c r="AU135" s="228" t="s">
        <v>80</v>
      </c>
      <c r="AY135" s="227" t="s">
        <v>121</v>
      </c>
      <c r="BK135" s="229">
        <f>SUM(BK136:BK160)</f>
        <v>0</v>
      </c>
    </row>
    <row r="136" spans="1:65" s="2" customFormat="1" ht="16.5" customHeight="1">
      <c r="A136" s="34"/>
      <c r="B136" s="35"/>
      <c r="C136" s="145" t="s">
        <v>175</v>
      </c>
      <c r="D136" s="145" t="s">
        <v>115</v>
      </c>
      <c r="E136" s="146" t="s">
        <v>392</v>
      </c>
      <c r="F136" s="147" t="s">
        <v>393</v>
      </c>
      <c r="G136" s="148" t="s">
        <v>118</v>
      </c>
      <c r="H136" s="149">
        <v>2110.4</v>
      </c>
      <c r="I136" s="150"/>
      <c r="J136" s="151">
        <f>ROUND(I136*H136,2)</f>
        <v>0</v>
      </c>
      <c r="K136" s="147" t="s">
        <v>353</v>
      </c>
      <c r="L136" s="39"/>
      <c r="M136" s="152" t="s">
        <v>19</v>
      </c>
      <c r="N136" s="153" t="s">
        <v>43</v>
      </c>
      <c r="O136" s="64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6" t="s">
        <v>120</v>
      </c>
      <c r="AT136" s="156" t="s">
        <v>115</v>
      </c>
      <c r="AU136" s="156" t="s">
        <v>82</v>
      </c>
      <c r="AY136" s="17" t="s">
        <v>121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80</v>
      </c>
      <c r="BK136" s="157">
        <f>ROUND(I136*H136,2)</f>
        <v>0</v>
      </c>
      <c r="BL136" s="17" t="s">
        <v>120</v>
      </c>
      <c r="BM136" s="156" t="s">
        <v>215</v>
      </c>
    </row>
    <row r="137" spans="1:65" s="2" customFormat="1" ht="11.25">
      <c r="A137" s="34"/>
      <c r="B137" s="35"/>
      <c r="C137" s="36"/>
      <c r="D137" s="232" t="s">
        <v>354</v>
      </c>
      <c r="E137" s="36"/>
      <c r="F137" s="233" t="s">
        <v>394</v>
      </c>
      <c r="G137" s="36"/>
      <c r="H137" s="36"/>
      <c r="I137" s="234"/>
      <c r="J137" s="36"/>
      <c r="K137" s="36"/>
      <c r="L137" s="39"/>
      <c r="M137" s="235"/>
      <c r="N137" s="236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354</v>
      </c>
      <c r="AU137" s="17" t="s">
        <v>82</v>
      </c>
    </row>
    <row r="138" spans="1:65" s="10" customFormat="1" ht="11.25">
      <c r="B138" s="158"/>
      <c r="C138" s="159"/>
      <c r="D138" s="160" t="s">
        <v>122</v>
      </c>
      <c r="E138" s="161" t="s">
        <v>19</v>
      </c>
      <c r="F138" s="162" t="s">
        <v>378</v>
      </c>
      <c r="G138" s="159"/>
      <c r="H138" s="163">
        <v>2000</v>
      </c>
      <c r="I138" s="164"/>
      <c r="J138" s="159"/>
      <c r="K138" s="159"/>
      <c r="L138" s="165"/>
      <c r="M138" s="166"/>
      <c r="N138" s="167"/>
      <c r="O138" s="167"/>
      <c r="P138" s="167"/>
      <c r="Q138" s="167"/>
      <c r="R138" s="167"/>
      <c r="S138" s="167"/>
      <c r="T138" s="168"/>
      <c r="AT138" s="169" t="s">
        <v>122</v>
      </c>
      <c r="AU138" s="169" t="s">
        <v>82</v>
      </c>
      <c r="AV138" s="10" t="s">
        <v>82</v>
      </c>
      <c r="AW138" s="10" t="s">
        <v>33</v>
      </c>
      <c r="AX138" s="10" t="s">
        <v>72</v>
      </c>
      <c r="AY138" s="169" t="s">
        <v>121</v>
      </c>
    </row>
    <row r="139" spans="1:65" s="10" customFormat="1" ht="11.25">
      <c r="B139" s="158"/>
      <c r="C139" s="159"/>
      <c r="D139" s="160" t="s">
        <v>122</v>
      </c>
      <c r="E139" s="161" t="s">
        <v>19</v>
      </c>
      <c r="F139" s="162" t="s">
        <v>379</v>
      </c>
      <c r="G139" s="159"/>
      <c r="H139" s="163">
        <v>110.4</v>
      </c>
      <c r="I139" s="164"/>
      <c r="J139" s="159"/>
      <c r="K139" s="159"/>
      <c r="L139" s="165"/>
      <c r="M139" s="166"/>
      <c r="N139" s="167"/>
      <c r="O139" s="167"/>
      <c r="P139" s="167"/>
      <c r="Q139" s="167"/>
      <c r="R139" s="167"/>
      <c r="S139" s="167"/>
      <c r="T139" s="168"/>
      <c r="AT139" s="169" t="s">
        <v>122</v>
      </c>
      <c r="AU139" s="169" t="s">
        <v>82</v>
      </c>
      <c r="AV139" s="10" t="s">
        <v>82</v>
      </c>
      <c r="AW139" s="10" t="s">
        <v>33</v>
      </c>
      <c r="AX139" s="10" t="s">
        <v>72</v>
      </c>
      <c r="AY139" s="169" t="s">
        <v>121</v>
      </c>
    </row>
    <row r="140" spans="1:65" s="11" customFormat="1" ht="11.25">
      <c r="B140" s="170"/>
      <c r="C140" s="171"/>
      <c r="D140" s="160" t="s">
        <v>122</v>
      </c>
      <c r="E140" s="172" t="s">
        <v>19</v>
      </c>
      <c r="F140" s="173" t="s">
        <v>127</v>
      </c>
      <c r="G140" s="171"/>
      <c r="H140" s="174">
        <v>2110.4</v>
      </c>
      <c r="I140" s="175"/>
      <c r="J140" s="171"/>
      <c r="K140" s="171"/>
      <c r="L140" s="176"/>
      <c r="M140" s="177"/>
      <c r="N140" s="178"/>
      <c r="O140" s="178"/>
      <c r="P140" s="178"/>
      <c r="Q140" s="178"/>
      <c r="R140" s="178"/>
      <c r="S140" s="178"/>
      <c r="T140" s="179"/>
      <c r="AT140" s="180" t="s">
        <v>122</v>
      </c>
      <c r="AU140" s="180" t="s">
        <v>82</v>
      </c>
      <c r="AV140" s="11" t="s">
        <v>120</v>
      </c>
      <c r="AW140" s="11" t="s">
        <v>33</v>
      </c>
      <c r="AX140" s="11" t="s">
        <v>80</v>
      </c>
      <c r="AY140" s="180" t="s">
        <v>121</v>
      </c>
    </row>
    <row r="141" spans="1:65" s="2" customFormat="1" ht="16.5" customHeight="1">
      <c r="A141" s="34"/>
      <c r="B141" s="35"/>
      <c r="C141" s="145" t="s">
        <v>184</v>
      </c>
      <c r="D141" s="145" t="s">
        <v>115</v>
      </c>
      <c r="E141" s="146" t="s">
        <v>395</v>
      </c>
      <c r="F141" s="147" t="s">
        <v>396</v>
      </c>
      <c r="G141" s="148" t="s">
        <v>118</v>
      </c>
      <c r="H141" s="149">
        <v>2000</v>
      </c>
      <c r="I141" s="150"/>
      <c r="J141" s="151">
        <f>ROUND(I141*H141,2)</f>
        <v>0</v>
      </c>
      <c r="K141" s="147" t="s">
        <v>353</v>
      </c>
      <c r="L141" s="39"/>
      <c r="M141" s="152" t="s">
        <v>19</v>
      </c>
      <c r="N141" s="153" t="s">
        <v>43</v>
      </c>
      <c r="O141" s="64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56" t="s">
        <v>120</v>
      </c>
      <c r="AT141" s="156" t="s">
        <v>115</v>
      </c>
      <c r="AU141" s="156" t="s">
        <v>82</v>
      </c>
      <c r="AY141" s="17" t="s">
        <v>121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80</v>
      </c>
      <c r="BK141" s="157">
        <f>ROUND(I141*H141,2)</f>
        <v>0</v>
      </c>
      <c r="BL141" s="17" t="s">
        <v>120</v>
      </c>
      <c r="BM141" s="156" t="s">
        <v>225</v>
      </c>
    </row>
    <row r="142" spans="1:65" s="2" customFormat="1" ht="11.25">
      <c r="A142" s="34"/>
      <c r="B142" s="35"/>
      <c r="C142" s="36"/>
      <c r="D142" s="232" t="s">
        <v>354</v>
      </c>
      <c r="E142" s="36"/>
      <c r="F142" s="233" t="s">
        <v>397</v>
      </c>
      <c r="G142" s="36"/>
      <c r="H142" s="36"/>
      <c r="I142" s="234"/>
      <c r="J142" s="36"/>
      <c r="K142" s="36"/>
      <c r="L142" s="39"/>
      <c r="M142" s="235"/>
      <c r="N142" s="236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354</v>
      </c>
      <c r="AU142" s="17" t="s">
        <v>82</v>
      </c>
    </row>
    <row r="143" spans="1:65" s="10" customFormat="1" ht="11.25">
      <c r="B143" s="158"/>
      <c r="C143" s="159"/>
      <c r="D143" s="160" t="s">
        <v>122</v>
      </c>
      <c r="E143" s="161" t="s">
        <v>19</v>
      </c>
      <c r="F143" s="162" t="s">
        <v>378</v>
      </c>
      <c r="G143" s="159"/>
      <c r="H143" s="163">
        <v>2000</v>
      </c>
      <c r="I143" s="164"/>
      <c r="J143" s="159"/>
      <c r="K143" s="159"/>
      <c r="L143" s="165"/>
      <c r="M143" s="166"/>
      <c r="N143" s="167"/>
      <c r="O143" s="167"/>
      <c r="P143" s="167"/>
      <c r="Q143" s="167"/>
      <c r="R143" s="167"/>
      <c r="S143" s="167"/>
      <c r="T143" s="168"/>
      <c r="AT143" s="169" t="s">
        <v>122</v>
      </c>
      <c r="AU143" s="169" t="s">
        <v>82</v>
      </c>
      <c r="AV143" s="10" t="s">
        <v>82</v>
      </c>
      <c r="AW143" s="10" t="s">
        <v>33</v>
      </c>
      <c r="AX143" s="10" t="s">
        <v>72</v>
      </c>
      <c r="AY143" s="169" t="s">
        <v>121</v>
      </c>
    </row>
    <row r="144" spans="1:65" s="11" customFormat="1" ht="11.25">
      <c r="B144" s="170"/>
      <c r="C144" s="171"/>
      <c r="D144" s="160" t="s">
        <v>122</v>
      </c>
      <c r="E144" s="172" t="s">
        <v>19</v>
      </c>
      <c r="F144" s="173" t="s">
        <v>127</v>
      </c>
      <c r="G144" s="171"/>
      <c r="H144" s="174">
        <v>2000</v>
      </c>
      <c r="I144" s="175"/>
      <c r="J144" s="171"/>
      <c r="K144" s="171"/>
      <c r="L144" s="176"/>
      <c r="M144" s="177"/>
      <c r="N144" s="178"/>
      <c r="O144" s="178"/>
      <c r="P144" s="178"/>
      <c r="Q144" s="178"/>
      <c r="R144" s="178"/>
      <c r="S144" s="178"/>
      <c r="T144" s="179"/>
      <c r="AT144" s="180" t="s">
        <v>122</v>
      </c>
      <c r="AU144" s="180" t="s">
        <v>82</v>
      </c>
      <c r="AV144" s="11" t="s">
        <v>120</v>
      </c>
      <c r="AW144" s="11" t="s">
        <v>33</v>
      </c>
      <c r="AX144" s="11" t="s">
        <v>80</v>
      </c>
      <c r="AY144" s="180" t="s">
        <v>121</v>
      </c>
    </row>
    <row r="145" spans="1:65" s="2" customFormat="1" ht="16.5" customHeight="1">
      <c r="A145" s="34"/>
      <c r="B145" s="35"/>
      <c r="C145" s="145" t="s">
        <v>159</v>
      </c>
      <c r="D145" s="145" t="s">
        <v>115</v>
      </c>
      <c r="E145" s="146" t="s">
        <v>398</v>
      </c>
      <c r="F145" s="147" t="s">
        <v>399</v>
      </c>
      <c r="G145" s="148" t="s">
        <v>118</v>
      </c>
      <c r="H145" s="149">
        <v>2000</v>
      </c>
      <c r="I145" s="150"/>
      <c r="J145" s="151">
        <f>ROUND(I145*H145,2)</f>
        <v>0</v>
      </c>
      <c r="K145" s="147" t="s">
        <v>353</v>
      </c>
      <c r="L145" s="39"/>
      <c r="M145" s="152" t="s">
        <v>19</v>
      </c>
      <c r="N145" s="153" t="s">
        <v>43</v>
      </c>
      <c r="O145" s="64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56" t="s">
        <v>120</v>
      </c>
      <c r="AT145" s="156" t="s">
        <v>115</v>
      </c>
      <c r="AU145" s="156" t="s">
        <v>82</v>
      </c>
      <c r="AY145" s="17" t="s">
        <v>121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80</v>
      </c>
      <c r="BK145" s="157">
        <f>ROUND(I145*H145,2)</f>
        <v>0</v>
      </c>
      <c r="BL145" s="17" t="s">
        <v>120</v>
      </c>
      <c r="BM145" s="156" t="s">
        <v>173</v>
      </c>
    </row>
    <row r="146" spans="1:65" s="2" customFormat="1" ht="11.25">
      <c r="A146" s="34"/>
      <c r="B146" s="35"/>
      <c r="C146" s="36"/>
      <c r="D146" s="232" t="s">
        <v>354</v>
      </c>
      <c r="E146" s="36"/>
      <c r="F146" s="233" t="s">
        <v>400</v>
      </c>
      <c r="G146" s="36"/>
      <c r="H146" s="36"/>
      <c r="I146" s="234"/>
      <c r="J146" s="36"/>
      <c r="K146" s="36"/>
      <c r="L146" s="39"/>
      <c r="M146" s="235"/>
      <c r="N146" s="236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354</v>
      </c>
      <c r="AU146" s="17" t="s">
        <v>82</v>
      </c>
    </row>
    <row r="147" spans="1:65" s="10" customFormat="1" ht="11.25">
      <c r="B147" s="158"/>
      <c r="C147" s="159"/>
      <c r="D147" s="160" t="s">
        <v>122</v>
      </c>
      <c r="E147" s="161" t="s">
        <v>19</v>
      </c>
      <c r="F147" s="162" t="s">
        <v>378</v>
      </c>
      <c r="G147" s="159"/>
      <c r="H147" s="163">
        <v>2000</v>
      </c>
      <c r="I147" s="164"/>
      <c r="J147" s="159"/>
      <c r="K147" s="159"/>
      <c r="L147" s="165"/>
      <c r="M147" s="166"/>
      <c r="N147" s="167"/>
      <c r="O147" s="167"/>
      <c r="P147" s="167"/>
      <c r="Q147" s="167"/>
      <c r="R147" s="167"/>
      <c r="S147" s="167"/>
      <c r="T147" s="168"/>
      <c r="AT147" s="169" t="s">
        <v>122</v>
      </c>
      <c r="AU147" s="169" t="s">
        <v>82</v>
      </c>
      <c r="AV147" s="10" t="s">
        <v>82</v>
      </c>
      <c r="AW147" s="10" t="s">
        <v>33</v>
      </c>
      <c r="AX147" s="10" t="s">
        <v>72</v>
      </c>
      <c r="AY147" s="169" t="s">
        <v>121</v>
      </c>
    </row>
    <row r="148" spans="1:65" s="11" customFormat="1" ht="11.25">
      <c r="B148" s="170"/>
      <c r="C148" s="171"/>
      <c r="D148" s="160" t="s">
        <v>122</v>
      </c>
      <c r="E148" s="172" t="s">
        <v>19</v>
      </c>
      <c r="F148" s="173" t="s">
        <v>127</v>
      </c>
      <c r="G148" s="171"/>
      <c r="H148" s="174">
        <v>2000</v>
      </c>
      <c r="I148" s="175"/>
      <c r="J148" s="171"/>
      <c r="K148" s="171"/>
      <c r="L148" s="176"/>
      <c r="M148" s="177"/>
      <c r="N148" s="178"/>
      <c r="O148" s="178"/>
      <c r="P148" s="178"/>
      <c r="Q148" s="178"/>
      <c r="R148" s="178"/>
      <c r="S148" s="178"/>
      <c r="T148" s="179"/>
      <c r="AT148" s="180" t="s">
        <v>122</v>
      </c>
      <c r="AU148" s="180" t="s">
        <v>82</v>
      </c>
      <c r="AV148" s="11" t="s">
        <v>120</v>
      </c>
      <c r="AW148" s="11" t="s">
        <v>33</v>
      </c>
      <c r="AX148" s="11" t="s">
        <v>80</v>
      </c>
      <c r="AY148" s="180" t="s">
        <v>121</v>
      </c>
    </row>
    <row r="149" spans="1:65" s="2" customFormat="1" ht="16.5" customHeight="1">
      <c r="A149" s="34"/>
      <c r="B149" s="35"/>
      <c r="C149" s="145" t="s">
        <v>8</v>
      </c>
      <c r="D149" s="145" t="s">
        <v>115</v>
      </c>
      <c r="E149" s="146" t="s">
        <v>401</v>
      </c>
      <c r="F149" s="147" t="s">
        <v>402</v>
      </c>
      <c r="G149" s="148" t="s">
        <v>118</v>
      </c>
      <c r="H149" s="149">
        <v>2000</v>
      </c>
      <c r="I149" s="150"/>
      <c r="J149" s="151">
        <f>ROUND(I149*H149,2)</f>
        <v>0</v>
      </c>
      <c r="K149" s="147" t="s">
        <v>353</v>
      </c>
      <c r="L149" s="39"/>
      <c r="M149" s="152" t="s">
        <v>19</v>
      </c>
      <c r="N149" s="153" t="s">
        <v>43</v>
      </c>
      <c r="O149" s="64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56" t="s">
        <v>120</v>
      </c>
      <c r="AT149" s="156" t="s">
        <v>115</v>
      </c>
      <c r="AU149" s="156" t="s">
        <v>82</v>
      </c>
      <c r="AY149" s="17" t="s">
        <v>121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80</v>
      </c>
      <c r="BK149" s="157">
        <f>ROUND(I149*H149,2)</f>
        <v>0</v>
      </c>
      <c r="BL149" s="17" t="s">
        <v>120</v>
      </c>
      <c r="BM149" s="156" t="s">
        <v>178</v>
      </c>
    </row>
    <row r="150" spans="1:65" s="2" customFormat="1" ht="11.25">
      <c r="A150" s="34"/>
      <c r="B150" s="35"/>
      <c r="C150" s="36"/>
      <c r="D150" s="232" t="s">
        <v>354</v>
      </c>
      <c r="E150" s="36"/>
      <c r="F150" s="233" t="s">
        <v>403</v>
      </c>
      <c r="G150" s="36"/>
      <c r="H150" s="36"/>
      <c r="I150" s="234"/>
      <c r="J150" s="36"/>
      <c r="K150" s="36"/>
      <c r="L150" s="39"/>
      <c r="M150" s="235"/>
      <c r="N150" s="236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354</v>
      </c>
      <c r="AU150" s="17" t="s">
        <v>82</v>
      </c>
    </row>
    <row r="151" spans="1:65" s="10" customFormat="1" ht="11.25">
      <c r="B151" s="158"/>
      <c r="C151" s="159"/>
      <c r="D151" s="160" t="s">
        <v>122</v>
      </c>
      <c r="E151" s="161" t="s">
        <v>19</v>
      </c>
      <c r="F151" s="162" t="s">
        <v>378</v>
      </c>
      <c r="G151" s="159"/>
      <c r="H151" s="163">
        <v>2000</v>
      </c>
      <c r="I151" s="164"/>
      <c r="J151" s="159"/>
      <c r="K151" s="159"/>
      <c r="L151" s="165"/>
      <c r="M151" s="166"/>
      <c r="N151" s="167"/>
      <c r="O151" s="167"/>
      <c r="P151" s="167"/>
      <c r="Q151" s="167"/>
      <c r="R151" s="167"/>
      <c r="S151" s="167"/>
      <c r="T151" s="168"/>
      <c r="AT151" s="169" t="s">
        <v>122</v>
      </c>
      <c r="AU151" s="169" t="s">
        <v>82</v>
      </c>
      <c r="AV151" s="10" t="s">
        <v>82</v>
      </c>
      <c r="AW151" s="10" t="s">
        <v>33</v>
      </c>
      <c r="AX151" s="10" t="s">
        <v>72</v>
      </c>
      <c r="AY151" s="169" t="s">
        <v>121</v>
      </c>
    </row>
    <row r="152" spans="1:65" s="11" customFormat="1" ht="11.25">
      <c r="B152" s="170"/>
      <c r="C152" s="171"/>
      <c r="D152" s="160" t="s">
        <v>122</v>
      </c>
      <c r="E152" s="172" t="s">
        <v>19</v>
      </c>
      <c r="F152" s="173" t="s">
        <v>127</v>
      </c>
      <c r="G152" s="171"/>
      <c r="H152" s="174">
        <v>2000</v>
      </c>
      <c r="I152" s="175"/>
      <c r="J152" s="171"/>
      <c r="K152" s="171"/>
      <c r="L152" s="176"/>
      <c r="M152" s="177"/>
      <c r="N152" s="178"/>
      <c r="O152" s="178"/>
      <c r="P152" s="178"/>
      <c r="Q152" s="178"/>
      <c r="R152" s="178"/>
      <c r="S152" s="178"/>
      <c r="T152" s="179"/>
      <c r="AT152" s="180" t="s">
        <v>122</v>
      </c>
      <c r="AU152" s="180" t="s">
        <v>82</v>
      </c>
      <c r="AV152" s="11" t="s">
        <v>120</v>
      </c>
      <c r="AW152" s="11" t="s">
        <v>33</v>
      </c>
      <c r="AX152" s="11" t="s">
        <v>80</v>
      </c>
      <c r="AY152" s="180" t="s">
        <v>121</v>
      </c>
    </row>
    <row r="153" spans="1:65" s="2" customFormat="1" ht="16.5" customHeight="1">
      <c r="A153" s="34"/>
      <c r="B153" s="35"/>
      <c r="C153" s="145" t="s">
        <v>164</v>
      </c>
      <c r="D153" s="145" t="s">
        <v>115</v>
      </c>
      <c r="E153" s="146" t="s">
        <v>404</v>
      </c>
      <c r="F153" s="147" t="s">
        <v>405</v>
      </c>
      <c r="G153" s="148" t="s">
        <v>118</v>
      </c>
      <c r="H153" s="149">
        <v>2000</v>
      </c>
      <c r="I153" s="150"/>
      <c r="J153" s="151">
        <f>ROUND(I153*H153,2)</f>
        <v>0</v>
      </c>
      <c r="K153" s="147" t="s">
        <v>353</v>
      </c>
      <c r="L153" s="39"/>
      <c r="M153" s="152" t="s">
        <v>19</v>
      </c>
      <c r="N153" s="153" t="s">
        <v>43</v>
      </c>
      <c r="O153" s="64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6" t="s">
        <v>120</v>
      </c>
      <c r="AT153" s="156" t="s">
        <v>115</v>
      </c>
      <c r="AU153" s="156" t="s">
        <v>82</v>
      </c>
      <c r="AY153" s="17" t="s">
        <v>121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80</v>
      </c>
      <c r="BK153" s="157">
        <f>ROUND(I153*H153,2)</f>
        <v>0</v>
      </c>
      <c r="BL153" s="17" t="s">
        <v>120</v>
      </c>
      <c r="BM153" s="156" t="s">
        <v>181</v>
      </c>
    </row>
    <row r="154" spans="1:65" s="2" customFormat="1" ht="11.25">
      <c r="A154" s="34"/>
      <c r="B154" s="35"/>
      <c r="C154" s="36"/>
      <c r="D154" s="232" t="s">
        <v>354</v>
      </c>
      <c r="E154" s="36"/>
      <c r="F154" s="233" t="s">
        <v>406</v>
      </c>
      <c r="G154" s="36"/>
      <c r="H154" s="36"/>
      <c r="I154" s="234"/>
      <c r="J154" s="36"/>
      <c r="K154" s="36"/>
      <c r="L154" s="39"/>
      <c r="M154" s="235"/>
      <c r="N154" s="236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354</v>
      </c>
      <c r="AU154" s="17" t="s">
        <v>82</v>
      </c>
    </row>
    <row r="155" spans="1:65" s="10" customFormat="1" ht="11.25">
      <c r="B155" s="158"/>
      <c r="C155" s="159"/>
      <c r="D155" s="160" t="s">
        <v>122</v>
      </c>
      <c r="E155" s="161" t="s">
        <v>19</v>
      </c>
      <c r="F155" s="162" t="s">
        <v>378</v>
      </c>
      <c r="G155" s="159"/>
      <c r="H155" s="163">
        <v>2000</v>
      </c>
      <c r="I155" s="164"/>
      <c r="J155" s="159"/>
      <c r="K155" s="159"/>
      <c r="L155" s="165"/>
      <c r="M155" s="166"/>
      <c r="N155" s="167"/>
      <c r="O155" s="167"/>
      <c r="P155" s="167"/>
      <c r="Q155" s="167"/>
      <c r="R155" s="167"/>
      <c r="S155" s="167"/>
      <c r="T155" s="168"/>
      <c r="AT155" s="169" t="s">
        <v>122</v>
      </c>
      <c r="AU155" s="169" t="s">
        <v>82</v>
      </c>
      <c r="AV155" s="10" t="s">
        <v>82</v>
      </c>
      <c r="AW155" s="10" t="s">
        <v>33</v>
      </c>
      <c r="AX155" s="10" t="s">
        <v>72</v>
      </c>
      <c r="AY155" s="169" t="s">
        <v>121</v>
      </c>
    </row>
    <row r="156" spans="1:65" s="11" customFormat="1" ht="11.25">
      <c r="B156" s="170"/>
      <c r="C156" s="171"/>
      <c r="D156" s="160" t="s">
        <v>122</v>
      </c>
      <c r="E156" s="172" t="s">
        <v>19</v>
      </c>
      <c r="F156" s="173" t="s">
        <v>127</v>
      </c>
      <c r="G156" s="171"/>
      <c r="H156" s="174">
        <v>2000</v>
      </c>
      <c r="I156" s="175"/>
      <c r="J156" s="171"/>
      <c r="K156" s="171"/>
      <c r="L156" s="176"/>
      <c r="M156" s="177"/>
      <c r="N156" s="178"/>
      <c r="O156" s="178"/>
      <c r="P156" s="178"/>
      <c r="Q156" s="178"/>
      <c r="R156" s="178"/>
      <c r="S156" s="178"/>
      <c r="T156" s="179"/>
      <c r="AT156" s="180" t="s">
        <v>122</v>
      </c>
      <c r="AU156" s="180" t="s">
        <v>82</v>
      </c>
      <c r="AV156" s="11" t="s">
        <v>120</v>
      </c>
      <c r="AW156" s="11" t="s">
        <v>33</v>
      </c>
      <c r="AX156" s="11" t="s">
        <v>80</v>
      </c>
      <c r="AY156" s="180" t="s">
        <v>121</v>
      </c>
    </row>
    <row r="157" spans="1:65" s="2" customFormat="1" ht="21.75" customHeight="1">
      <c r="A157" s="34"/>
      <c r="B157" s="35"/>
      <c r="C157" s="145" t="s">
        <v>196</v>
      </c>
      <c r="D157" s="145" t="s">
        <v>115</v>
      </c>
      <c r="E157" s="146" t="s">
        <v>407</v>
      </c>
      <c r="F157" s="147" t="s">
        <v>408</v>
      </c>
      <c r="G157" s="148" t="s">
        <v>118</v>
      </c>
      <c r="H157" s="149">
        <v>2000</v>
      </c>
      <c r="I157" s="150"/>
      <c r="J157" s="151">
        <f>ROUND(I157*H157,2)</f>
        <v>0</v>
      </c>
      <c r="K157" s="147" t="s">
        <v>353</v>
      </c>
      <c r="L157" s="39"/>
      <c r="M157" s="152" t="s">
        <v>19</v>
      </c>
      <c r="N157" s="153" t="s">
        <v>43</v>
      </c>
      <c r="O157" s="64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56" t="s">
        <v>120</v>
      </c>
      <c r="AT157" s="156" t="s">
        <v>115</v>
      </c>
      <c r="AU157" s="156" t="s">
        <v>82</v>
      </c>
      <c r="AY157" s="17" t="s">
        <v>121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80</v>
      </c>
      <c r="BK157" s="157">
        <f>ROUND(I157*H157,2)</f>
        <v>0</v>
      </c>
      <c r="BL157" s="17" t="s">
        <v>120</v>
      </c>
      <c r="BM157" s="156" t="s">
        <v>185</v>
      </c>
    </row>
    <row r="158" spans="1:65" s="2" customFormat="1" ht="11.25">
      <c r="A158" s="34"/>
      <c r="B158" s="35"/>
      <c r="C158" s="36"/>
      <c r="D158" s="232" t="s">
        <v>354</v>
      </c>
      <c r="E158" s="36"/>
      <c r="F158" s="233" t="s">
        <v>409</v>
      </c>
      <c r="G158" s="36"/>
      <c r="H158" s="36"/>
      <c r="I158" s="234"/>
      <c r="J158" s="36"/>
      <c r="K158" s="36"/>
      <c r="L158" s="39"/>
      <c r="M158" s="235"/>
      <c r="N158" s="236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354</v>
      </c>
      <c r="AU158" s="17" t="s">
        <v>82</v>
      </c>
    </row>
    <row r="159" spans="1:65" s="10" customFormat="1" ht="11.25">
      <c r="B159" s="158"/>
      <c r="C159" s="159"/>
      <c r="D159" s="160" t="s">
        <v>122</v>
      </c>
      <c r="E159" s="161" t="s">
        <v>19</v>
      </c>
      <c r="F159" s="162" t="s">
        <v>378</v>
      </c>
      <c r="G159" s="159"/>
      <c r="H159" s="163">
        <v>2000</v>
      </c>
      <c r="I159" s="164"/>
      <c r="J159" s="159"/>
      <c r="K159" s="159"/>
      <c r="L159" s="165"/>
      <c r="M159" s="166"/>
      <c r="N159" s="167"/>
      <c r="O159" s="167"/>
      <c r="P159" s="167"/>
      <c r="Q159" s="167"/>
      <c r="R159" s="167"/>
      <c r="S159" s="167"/>
      <c r="T159" s="168"/>
      <c r="AT159" s="169" t="s">
        <v>122</v>
      </c>
      <c r="AU159" s="169" t="s">
        <v>82</v>
      </c>
      <c r="AV159" s="10" t="s">
        <v>82</v>
      </c>
      <c r="AW159" s="10" t="s">
        <v>33</v>
      </c>
      <c r="AX159" s="10" t="s">
        <v>72</v>
      </c>
      <c r="AY159" s="169" t="s">
        <v>121</v>
      </c>
    </row>
    <row r="160" spans="1:65" s="11" customFormat="1" ht="11.25">
      <c r="B160" s="170"/>
      <c r="C160" s="171"/>
      <c r="D160" s="160" t="s">
        <v>122</v>
      </c>
      <c r="E160" s="172" t="s">
        <v>19</v>
      </c>
      <c r="F160" s="173" t="s">
        <v>127</v>
      </c>
      <c r="G160" s="171"/>
      <c r="H160" s="174">
        <v>2000</v>
      </c>
      <c r="I160" s="175"/>
      <c r="J160" s="171"/>
      <c r="K160" s="171"/>
      <c r="L160" s="176"/>
      <c r="M160" s="177"/>
      <c r="N160" s="178"/>
      <c r="O160" s="178"/>
      <c r="P160" s="178"/>
      <c r="Q160" s="178"/>
      <c r="R160" s="178"/>
      <c r="S160" s="178"/>
      <c r="T160" s="179"/>
      <c r="AT160" s="180" t="s">
        <v>122</v>
      </c>
      <c r="AU160" s="180" t="s">
        <v>82</v>
      </c>
      <c r="AV160" s="11" t="s">
        <v>120</v>
      </c>
      <c r="AW160" s="11" t="s">
        <v>33</v>
      </c>
      <c r="AX160" s="11" t="s">
        <v>80</v>
      </c>
      <c r="AY160" s="180" t="s">
        <v>121</v>
      </c>
    </row>
    <row r="161" spans="1:65" s="15" customFormat="1" ht="22.9" customHeight="1">
      <c r="B161" s="216"/>
      <c r="C161" s="217"/>
      <c r="D161" s="218" t="s">
        <v>71</v>
      </c>
      <c r="E161" s="230" t="s">
        <v>136</v>
      </c>
      <c r="F161" s="230" t="s">
        <v>410</v>
      </c>
      <c r="G161" s="217"/>
      <c r="H161" s="217"/>
      <c r="I161" s="220"/>
      <c r="J161" s="231">
        <f>BK161</f>
        <v>0</v>
      </c>
      <c r="K161" s="217"/>
      <c r="L161" s="222"/>
      <c r="M161" s="223"/>
      <c r="N161" s="224"/>
      <c r="O161" s="224"/>
      <c r="P161" s="225">
        <f>SUM(P162:P166)</f>
        <v>0</v>
      </c>
      <c r="Q161" s="224"/>
      <c r="R161" s="225">
        <f>SUM(R162:R166)</f>
        <v>0</v>
      </c>
      <c r="S161" s="224"/>
      <c r="T161" s="226">
        <f>SUM(T162:T166)</f>
        <v>0</v>
      </c>
      <c r="AR161" s="227" t="s">
        <v>80</v>
      </c>
      <c r="AT161" s="228" t="s">
        <v>71</v>
      </c>
      <c r="AU161" s="228" t="s">
        <v>80</v>
      </c>
      <c r="AY161" s="227" t="s">
        <v>121</v>
      </c>
      <c r="BK161" s="229">
        <f>SUM(BK162:BK166)</f>
        <v>0</v>
      </c>
    </row>
    <row r="162" spans="1:65" s="2" customFormat="1" ht="16.5" customHeight="1">
      <c r="A162" s="34"/>
      <c r="B162" s="35"/>
      <c r="C162" s="145" t="s">
        <v>170</v>
      </c>
      <c r="D162" s="145" t="s">
        <v>115</v>
      </c>
      <c r="E162" s="146" t="s">
        <v>411</v>
      </c>
      <c r="F162" s="147" t="s">
        <v>412</v>
      </c>
      <c r="G162" s="148" t="s">
        <v>118</v>
      </c>
      <c r="H162" s="149">
        <v>361.23399999999998</v>
      </c>
      <c r="I162" s="150"/>
      <c r="J162" s="151">
        <f>ROUND(I162*H162,2)</f>
        <v>0</v>
      </c>
      <c r="K162" s="147" t="s">
        <v>353</v>
      </c>
      <c r="L162" s="39"/>
      <c r="M162" s="152" t="s">
        <v>19</v>
      </c>
      <c r="N162" s="153" t="s">
        <v>43</v>
      </c>
      <c r="O162" s="64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6" t="s">
        <v>120</v>
      </c>
      <c r="AT162" s="156" t="s">
        <v>115</v>
      </c>
      <c r="AU162" s="156" t="s">
        <v>82</v>
      </c>
      <c r="AY162" s="17" t="s">
        <v>121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80</v>
      </c>
      <c r="BK162" s="157">
        <f>ROUND(I162*H162,2)</f>
        <v>0</v>
      </c>
      <c r="BL162" s="17" t="s">
        <v>120</v>
      </c>
      <c r="BM162" s="156" t="s">
        <v>189</v>
      </c>
    </row>
    <row r="163" spans="1:65" s="2" customFormat="1" ht="11.25">
      <c r="A163" s="34"/>
      <c r="B163" s="35"/>
      <c r="C163" s="36"/>
      <c r="D163" s="232" t="s">
        <v>354</v>
      </c>
      <c r="E163" s="36"/>
      <c r="F163" s="233" t="s">
        <v>413</v>
      </c>
      <c r="G163" s="36"/>
      <c r="H163" s="36"/>
      <c r="I163" s="234"/>
      <c r="J163" s="36"/>
      <c r="K163" s="36"/>
      <c r="L163" s="39"/>
      <c r="M163" s="235"/>
      <c r="N163" s="236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354</v>
      </c>
      <c r="AU163" s="17" t="s">
        <v>82</v>
      </c>
    </row>
    <row r="164" spans="1:65" s="10" customFormat="1" ht="11.25">
      <c r="B164" s="158"/>
      <c r="C164" s="159"/>
      <c r="D164" s="160" t="s">
        <v>122</v>
      </c>
      <c r="E164" s="161" t="s">
        <v>19</v>
      </c>
      <c r="F164" s="162" t="s">
        <v>414</v>
      </c>
      <c r="G164" s="159"/>
      <c r="H164" s="163">
        <v>286.774</v>
      </c>
      <c r="I164" s="164"/>
      <c r="J164" s="159"/>
      <c r="K164" s="159"/>
      <c r="L164" s="165"/>
      <c r="M164" s="166"/>
      <c r="N164" s="167"/>
      <c r="O164" s="167"/>
      <c r="P164" s="167"/>
      <c r="Q164" s="167"/>
      <c r="R164" s="167"/>
      <c r="S164" s="167"/>
      <c r="T164" s="168"/>
      <c r="AT164" s="169" t="s">
        <v>122</v>
      </c>
      <c r="AU164" s="169" t="s">
        <v>82</v>
      </c>
      <c r="AV164" s="10" t="s">
        <v>82</v>
      </c>
      <c r="AW164" s="10" t="s">
        <v>33</v>
      </c>
      <c r="AX164" s="10" t="s">
        <v>72</v>
      </c>
      <c r="AY164" s="169" t="s">
        <v>121</v>
      </c>
    </row>
    <row r="165" spans="1:65" s="10" customFormat="1" ht="11.25">
      <c r="B165" s="158"/>
      <c r="C165" s="159"/>
      <c r="D165" s="160" t="s">
        <v>122</v>
      </c>
      <c r="E165" s="161" t="s">
        <v>19</v>
      </c>
      <c r="F165" s="162" t="s">
        <v>415</v>
      </c>
      <c r="G165" s="159"/>
      <c r="H165" s="163">
        <v>74.459999999999994</v>
      </c>
      <c r="I165" s="164"/>
      <c r="J165" s="159"/>
      <c r="K165" s="159"/>
      <c r="L165" s="165"/>
      <c r="M165" s="166"/>
      <c r="N165" s="167"/>
      <c r="O165" s="167"/>
      <c r="P165" s="167"/>
      <c r="Q165" s="167"/>
      <c r="R165" s="167"/>
      <c r="S165" s="167"/>
      <c r="T165" s="168"/>
      <c r="AT165" s="169" t="s">
        <v>122</v>
      </c>
      <c r="AU165" s="169" t="s">
        <v>82</v>
      </c>
      <c r="AV165" s="10" t="s">
        <v>82</v>
      </c>
      <c r="AW165" s="10" t="s">
        <v>33</v>
      </c>
      <c r="AX165" s="10" t="s">
        <v>72</v>
      </c>
      <c r="AY165" s="169" t="s">
        <v>121</v>
      </c>
    </row>
    <row r="166" spans="1:65" s="11" customFormat="1" ht="11.25">
      <c r="B166" s="170"/>
      <c r="C166" s="171"/>
      <c r="D166" s="160" t="s">
        <v>122</v>
      </c>
      <c r="E166" s="172" t="s">
        <v>19</v>
      </c>
      <c r="F166" s="173" t="s">
        <v>127</v>
      </c>
      <c r="G166" s="171"/>
      <c r="H166" s="174">
        <v>361.23399999999998</v>
      </c>
      <c r="I166" s="175"/>
      <c r="J166" s="171"/>
      <c r="K166" s="171"/>
      <c r="L166" s="176"/>
      <c r="M166" s="177"/>
      <c r="N166" s="178"/>
      <c r="O166" s="178"/>
      <c r="P166" s="178"/>
      <c r="Q166" s="178"/>
      <c r="R166" s="178"/>
      <c r="S166" s="178"/>
      <c r="T166" s="179"/>
      <c r="AT166" s="180" t="s">
        <v>122</v>
      </c>
      <c r="AU166" s="180" t="s">
        <v>82</v>
      </c>
      <c r="AV166" s="11" t="s">
        <v>120</v>
      </c>
      <c r="AW166" s="11" t="s">
        <v>33</v>
      </c>
      <c r="AX166" s="11" t="s">
        <v>80</v>
      </c>
      <c r="AY166" s="180" t="s">
        <v>121</v>
      </c>
    </row>
    <row r="167" spans="1:65" s="15" customFormat="1" ht="22.9" customHeight="1">
      <c r="B167" s="216"/>
      <c r="C167" s="217"/>
      <c r="D167" s="218" t="s">
        <v>71</v>
      </c>
      <c r="E167" s="230" t="s">
        <v>166</v>
      </c>
      <c r="F167" s="230" t="s">
        <v>416</v>
      </c>
      <c r="G167" s="217"/>
      <c r="H167" s="217"/>
      <c r="I167" s="220"/>
      <c r="J167" s="231">
        <f>BK167</f>
        <v>0</v>
      </c>
      <c r="K167" s="217"/>
      <c r="L167" s="222"/>
      <c r="M167" s="223"/>
      <c r="N167" s="224"/>
      <c r="O167" s="224"/>
      <c r="P167" s="225">
        <f>SUM(P168:P181)</f>
        <v>0</v>
      </c>
      <c r="Q167" s="224"/>
      <c r="R167" s="225">
        <f>SUM(R168:R181)</f>
        <v>0</v>
      </c>
      <c r="S167" s="224"/>
      <c r="T167" s="226">
        <f>SUM(T168:T181)</f>
        <v>0</v>
      </c>
      <c r="AR167" s="227" t="s">
        <v>80</v>
      </c>
      <c r="AT167" s="228" t="s">
        <v>71</v>
      </c>
      <c r="AU167" s="228" t="s">
        <v>80</v>
      </c>
      <c r="AY167" s="227" t="s">
        <v>121</v>
      </c>
      <c r="BK167" s="229">
        <f>SUM(BK168:BK181)</f>
        <v>0</v>
      </c>
    </row>
    <row r="168" spans="1:65" s="2" customFormat="1" ht="16.5" customHeight="1">
      <c r="A168" s="34"/>
      <c r="B168" s="35"/>
      <c r="C168" s="145" t="s">
        <v>210</v>
      </c>
      <c r="D168" s="145" t="s">
        <v>115</v>
      </c>
      <c r="E168" s="146" t="s">
        <v>417</v>
      </c>
      <c r="F168" s="147" t="s">
        <v>418</v>
      </c>
      <c r="G168" s="148" t="s">
        <v>130</v>
      </c>
      <c r="H168" s="149">
        <v>276</v>
      </c>
      <c r="I168" s="150"/>
      <c r="J168" s="151">
        <f>ROUND(I168*H168,2)</f>
        <v>0</v>
      </c>
      <c r="K168" s="147" t="s">
        <v>353</v>
      </c>
      <c r="L168" s="39"/>
      <c r="M168" s="152" t="s">
        <v>19</v>
      </c>
      <c r="N168" s="153" t="s">
        <v>43</v>
      </c>
      <c r="O168" s="64"/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6" t="s">
        <v>120</v>
      </c>
      <c r="AT168" s="156" t="s">
        <v>115</v>
      </c>
      <c r="AU168" s="156" t="s">
        <v>82</v>
      </c>
      <c r="AY168" s="17" t="s">
        <v>121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80</v>
      </c>
      <c r="BK168" s="157">
        <f>ROUND(I168*H168,2)</f>
        <v>0</v>
      </c>
      <c r="BL168" s="17" t="s">
        <v>120</v>
      </c>
      <c r="BM168" s="156" t="s">
        <v>192</v>
      </c>
    </row>
    <row r="169" spans="1:65" s="2" customFormat="1" ht="11.25">
      <c r="A169" s="34"/>
      <c r="B169" s="35"/>
      <c r="C169" s="36"/>
      <c r="D169" s="232" t="s">
        <v>354</v>
      </c>
      <c r="E169" s="36"/>
      <c r="F169" s="233" t="s">
        <v>419</v>
      </c>
      <c r="G169" s="36"/>
      <c r="H169" s="36"/>
      <c r="I169" s="234"/>
      <c r="J169" s="36"/>
      <c r="K169" s="36"/>
      <c r="L169" s="39"/>
      <c r="M169" s="235"/>
      <c r="N169" s="236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354</v>
      </c>
      <c r="AU169" s="17" t="s">
        <v>82</v>
      </c>
    </row>
    <row r="170" spans="1:65" s="10" customFormat="1" ht="11.25">
      <c r="B170" s="158"/>
      <c r="C170" s="159"/>
      <c r="D170" s="160" t="s">
        <v>122</v>
      </c>
      <c r="E170" s="161" t="s">
        <v>19</v>
      </c>
      <c r="F170" s="162" t="s">
        <v>420</v>
      </c>
      <c r="G170" s="159"/>
      <c r="H170" s="163">
        <v>276</v>
      </c>
      <c r="I170" s="164"/>
      <c r="J170" s="159"/>
      <c r="K170" s="159"/>
      <c r="L170" s="165"/>
      <c r="M170" s="166"/>
      <c r="N170" s="167"/>
      <c r="O170" s="167"/>
      <c r="P170" s="167"/>
      <c r="Q170" s="167"/>
      <c r="R170" s="167"/>
      <c r="S170" s="167"/>
      <c r="T170" s="168"/>
      <c r="AT170" s="169" t="s">
        <v>122</v>
      </c>
      <c r="AU170" s="169" t="s">
        <v>82</v>
      </c>
      <c r="AV170" s="10" t="s">
        <v>82</v>
      </c>
      <c r="AW170" s="10" t="s">
        <v>33</v>
      </c>
      <c r="AX170" s="10" t="s">
        <v>72</v>
      </c>
      <c r="AY170" s="169" t="s">
        <v>121</v>
      </c>
    </row>
    <row r="171" spans="1:65" s="11" customFormat="1" ht="11.25">
      <c r="B171" s="170"/>
      <c r="C171" s="171"/>
      <c r="D171" s="160" t="s">
        <v>122</v>
      </c>
      <c r="E171" s="172" t="s">
        <v>19</v>
      </c>
      <c r="F171" s="173" t="s">
        <v>127</v>
      </c>
      <c r="G171" s="171"/>
      <c r="H171" s="174">
        <v>276</v>
      </c>
      <c r="I171" s="175"/>
      <c r="J171" s="171"/>
      <c r="K171" s="171"/>
      <c r="L171" s="176"/>
      <c r="M171" s="177"/>
      <c r="N171" s="178"/>
      <c r="O171" s="178"/>
      <c r="P171" s="178"/>
      <c r="Q171" s="178"/>
      <c r="R171" s="178"/>
      <c r="S171" s="178"/>
      <c r="T171" s="179"/>
      <c r="AT171" s="180" t="s">
        <v>122</v>
      </c>
      <c r="AU171" s="180" t="s">
        <v>82</v>
      </c>
      <c r="AV171" s="11" t="s">
        <v>120</v>
      </c>
      <c r="AW171" s="11" t="s">
        <v>33</v>
      </c>
      <c r="AX171" s="11" t="s">
        <v>80</v>
      </c>
      <c r="AY171" s="180" t="s">
        <v>121</v>
      </c>
    </row>
    <row r="172" spans="1:65" s="2" customFormat="1" ht="16.5" customHeight="1">
      <c r="A172" s="34"/>
      <c r="B172" s="35"/>
      <c r="C172" s="191" t="s">
        <v>215</v>
      </c>
      <c r="D172" s="191" t="s">
        <v>203</v>
      </c>
      <c r="E172" s="192" t="s">
        <v>421</v>
      </c>
      <c r="F172" s="193" t="s">
        <v>422</v>
      </c>
      <c r="G172" s="194" t="s">
        <v>130</v>
      </c>
      <c r="H172" s="195">
        <v>303.60000000000002</v>
      </c>
      <c r="I172" s="196"/>
      <c r="J172" s="197">
        <f>ROUND(I172*H172,2)</f>
        <v>0</v>
      </c>
      <c r="K172" s="193" t="s">
        <v>353</v>
      </c>
      <c r="L172" s="198"/>
      <c r="M172" s="199" t="s">
        <v>19</v>
      </c>
      <c r="N172" s="200" t="s">
        <v>43</v>
      </c>
      <c r="O172" s="64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6" t="s">
        <v>206</v>
      </c>
      <c r="AT172" s="156" t="s">
        <v>203</v>
      </c>
      <c r="AU172" s="156" t="s">
        <v>82</v>
      </c>
      <c r="AY172" s="17" t="s">
        <v>121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80</v>
      </c>
      <c r="BK172" s="157">
        <f>ROUND(I172*H172,2)</f>
        <v>0</v>
      </c>
      <c r="BL172" s="17" t="s">
        <v>207</v>
      </c>
      <c r="BM172" s="156" t="s">
        <v>195</v>
      </c>
    </row>
    <row r="173" spans="1:65" s="10" customFormat="1" ht="11.25">
      <c r="B173" s="158"/>
      <c r="C173" s="159"/>
      <c r="D173" s="160" t="s">
        <v>122</v>
      </c>
      <c r="E173" s="161" t="s">
        <v>19</v>
      </c>
      <c r="F173" s="162" t="s">
        <v>423</v>
      </c>
      <c r="G173" s="159"/>
      <c r="H173" s="163">
        <v>303.60000000000002</v>
      </c>
      <c r="I173" s="164"/>
      <c r="J173" s="159"/>
      <c r="K173" s="159"/>
      <c r="L173" s="165"/>
      <c r="M173" s="166"/>
      <c r="N173" s="167"/>
      <c r="O173" s="167"/>
      <c r="P173" s="167"/>
      <c r="Q173" s="167"/>
      <c r="R173" s="167"/>
      <c r="S173" s="167"/>
      <c r="T173" s="168"/>
      <c r="AT173" s="169" t="s">
        <v>122</v>
      </c>
      <c r="AU173" s="169" t="s">
        <v>82</v>
      </c>
      <c r="AV173" s="10" t="s">
        <v>82</v>
      </c>
      <c r="AW173" s="10" t="s">
        <v>33</v>
      </c>
      <c r="AX173" s="10" t="s">
        <v>72</v>
      </c>
      <c r="AY173" s="169" t="s">
        <v>121</v>
      </c>
    </row>
    <row r="174" spans="1:65" s="11" customFormat="1" ht="11.25">
      <c r="B174" s="170"/>
      <c r="C174" s="171"/>
      <c r="D174" s="160" t="s">
        <v>122</v>
      </c>
      <c r="E174" s="172" t="s">
        <v>19</v>
      </c>
      <c r="F174" s="173" t="s">
        <v>127</v>
      </c>
      <c r="G174" s="171"/>
      <c r="H174" s="174">
        <v>303.60000000000002</v>
      </c>
      <c r="I174" s="175"/>
      <c r="J174" s="171"/>
      <c r="K174" s="171"/>
      <c r="L174" s="176"/>
      <c r="M174" s="177"/>
      <c r="N174" s="178"/>
      <c r="O174" s="178"/>
      <c r="P174" s="178"/>
      <c r="Q174" s="178"/>
      <c r="R174" s="178"/>
      <c r="S174" s="178"/>
      <c r="T174" s="179"/>
      <c r="AT174" s="180" t="s">
        <v>122</v>
      </c>
      <c r="AU174" s="180" t="s">
        <v>82</v>
      </c>
      <c r="AV174" s="11" t="s">
        <v>120</v>
      </c>
      <c r="AW174" s="11" t="s">
        <v>33</v>
      </c>
      <c r="AX174" s="11" t="s">
        <v>80</v>
      </c>
      <c r="AY174" s="180" t="s">
        <v>121</v>
      </c>
    </row>
    <row r="175" spans="1:65" s="2" customFormat="1" ht="16.5" customHeight="1">
      <c r="A175" s="34"/>
      <c r="B175" s="35"/>
      <c r="C175" s="145" t="s">
        <v>7</v>
      </c>
      <c r="D175" s="145" t="s">
        <v>115</v>
      </c>
      <c r="E175" s="146" t="s">
        <v>424</v>
      </c>
      <c r="F175" s="147" t="s">
        <v>425</v>
      </c>
      <c r="G175" s="148" t="s">
        <v>199</v>
      </c>
      <c r="H175" s="149">
        <v>11.04</v>
      </c>
      <c r="I175" s="150"/>
      <c r="J175" s="151">
        <f>ROUND(I175*H175,2)</f>
        <v>0</v>
      </c>
      <c r="K175" s="147" t="s">
        <v>353</v>
      </c>
      <c r="L175" s="39"/>
      <c r="M175" s="152" t="s">
        <v>19</v>
      </c>
      <c r="N175" s="153" t="s">
        <v>43</v>
      </c>
      <c r="O175" s="64"/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56" t="s">
        <v>120</v>
      </c>
      <c r="AT175" s="156" t="s">
        <v>115</v>
      </c>
      <c r="AU175" s="156" t="s">
        <v>82</v>
      </c>
      <c r="AY175" s="17" t="s">
        <v>121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80</v>
      </c>
      <c r="BK175" s="157">
        <f>ROUND(I175*H175,2)</f>
        <v>0</v>
      </c>
      <c r="BL175" s="17" t="s">
        <v>120</v>
      </c>
      <c r="BM175" s="156" t="s">
        <v>292</v>
      </c>
    </row>
    <row r="176" spans="1:65" s="2" customFormat="1" ht="11.25">
      <c r="A176" s="34"/>
      <c r="B176" s="35"/>
      <c r="C176" s="36"/>
      <c r="D176" s="232" t="s">
        <v>354</v>
      </c>
      <c r="E176" s="36"/>
      <c r="F176" s="233" t="s">
        <v>426</v>
      </c>
      <c r="G176" s="36"/>
      <c r="H176" s="36"/>
      <c r="I176" s="234"/>
      <c r="J176" s="36"/>
      <c r="K176" s="36"/>
      <c r="L176" s="39"/>
      <c r="M176" s="235"/>
      <c r="N176" s="236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354</v>
      </c>
      <c r="AU176" s="17" t="s">
        <v>82</v>
      </c>
    </row>
    <row r="177" spans="1:65" s="10" customFormat="1" ht="11.25">
      <c r="B177" s="158"/>
      <c r="C177" s="159"/>
      <c r="D177" s="160" t="s">
        <v>122</v>
      </c>
      <c r="E177" s="161" t="s">
        <v>19</v>
      </c>
      <c r="F177" s="162" t="s">
        <v>427</v>
      </c>
      <c r="G177" s="159"/>
      <c r="H177" s="163">
        <v>11.04</v>
      </c>
      <c r="I177" s="164"/>
      <c r="J177" s="159"/>
      <c r="K177" s="159"/>
      <c r="L177" s="165"/>
      <c r="M177" s="166"/>
      <c r="N177" s="167"/>
      <c r="O177" s="167"/>
      <c r="P177" s="167"/>
      <c r="Q177" s="167"/>
      <c r="R177" s="167"/>
      <c r="S177" s="167"/>
      <c r="T177" s="168"/>
      <c r="AT177" s="169" t="s">
        <v>122</v>
      </c>
      <c r="AU177" s="169" t="s">
        <v>82</v>
      </c>
      <c r="AV177" s="10" t="s">
        <v>82</v>
      </c>
      <c r="AW177" s="10" t="s">
        <v>33</v>
      </c>
      <c r="AX177" s="10" t="s">
        <v>72</v>
      </c>
      <c r="AY177" s="169" t="s">
        <v>121</v>
      </c>
    </row>
    <row r="178" spans="1:65" s="11" customFormat="1" ht="11.25">
      <c r="B178" s="170"/>
      <c r="C178" s="171"/>
      <c r="D178" s="160" t="s">
        <v>122</v>
      </c>
      <c r="E178" s="172" t="s">
        <v>19</v>
      </c>
      <c r="F178" s="173" t="s">
        <v>127</v>
      </c>
      <c r="G178" s="171"/>
      <c r="H178" s="174">
        <v>11.04</v>
      </c>
      <c r="I178" s="175"/>
      <c r="J178" s="171"/>
      <c r="K178" s="171"/>
      <c r="L178" s="176"/>
      <c r="M178" s="177"/>
      <c r="N178" s="178"/>
      <c r="O178" s="178"/>
      <c r="P178" s="178"/>
      <c r="Q178" s="178"/>
      <c r="R178" s="178"/>
      <c r="S178" s="178"/>
      <c r="T178" s="179"/>
      <c r="AT178" s="180" t="s">
        <v>122</v>
      </c>
      <c r="AU178" s="180" t="s">
        <v>82</v>
      </c>
      <c r="AV178" s="11" t="s">
        <v>120</v>
      </c>
      <c r="AW178" s="11" t="s">
        <v>33</v>
      </c>
      <c r="AX178" s="11" t="s">
        <v>80</v>
      </c>
      <c r="AY178" s="180" t="s">
        <v>121</v>
      </c>
    </row>
    <row r="179" spans="1:65" s="2" customFormat="1" ht="16.5" customHeight="1">
      <c r="A179" s="34"/>
      <c r="B179" s="35"/>
      <c r="C179" s="145" t="s">
        <v>225</v>
      </c>
      <c r="D179" s="145" t="s">
        <v>115</v>
      </c>
      <c r="E179" s="146" t="s">
        <v>428</v>
      </c>
      <c r="F179" s="147" t="s">
        <v>429</v>
      </c>
      <c r="G179" s="148" t="s">
        <v>118</v>
      </c>
      <c r="H179" s="149">
        <v>86.7</v>
      </c>
      <c r="I179" s="150"/>
      <c r="J179" s="151">
        <f>ROUND(I179*H179,2)</f>
        <v>0</v>
      </c>
      <c r="K179" s="147" t="s">
        <v>19</v>
      </c>
      <c r="L179" s="39"/>
      <c r="M179" s="152" t="s">
        <v>19</v>
      </c>
      <c r="N179" s="153" t="s">
        <v>43</v>
      </c>
      <c r="O179" s="64"/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6" t="s">
        <v>120</v>
      </c>
      <c r="AT179" s="156" t="s">
        <v>115</v>
      </c>
      <c r="AU179" s="156" t="s">
        <v>82</v>
      </c>
      <c r="AY179" s="17" t="s">
        <v>121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80</v>
      </c>
      <c r="BK179" s="157">
        <f>ROUND(I179*H179,2)</f>
        <v>0</v>
      </c>
      <c r="BL179" s="17" t="s">
        <v>120</v>
      </c>
      <c r="BM179" s="156" t="s">
        <v>200</v>
      </c>
    </row>
    <row r="180" spans="1:65" s="10" customFormat="1" ht="11.25">
      <c r="B180" s="158"/>
      <c r="C180" s="159"/>
      <c r="D180" s="160" t="s">
        <v>122</v>
      </c>
      <c r="E180" s="161" t="s">
        <v>19</v>
      </c>
      <c r="F180" s="162" t="s">
        <v>430</v>
      </c>
      <c r="G180" s="159"/>
      <c r="H180" s="163">
        <v>86.7</v>
      </c>
      <c r="I180" s="164"/>
      <c r="J180" s="159"/>
      <c r="K180" s="159"/>
      <c r="L180" s="165"/>
      <c r="M180" s="166"/>
      <c r="N180" s="167"/>
      <c r="O180" s="167"/>
      <c r="P180" s="167"/>
      <c r="Q180" s="167"/>
      <c r="R180" s="167"/>
      <c r="S180" s="167"/>
      <c r="T180" s="168"/>
      <c r="AT180" s="169" t="s">
        <v>122</v>
      </c>
      <c r="AU180" s="169" t="s">
        <v>82</v>
      </c>
      <c r="AV180" s="10" t="s">
        <v>82</v>
      </c>
      <c r="AW180" s="10" t="s">
        <v>33</v>
      </c>
      <c r="AX180" s="10" t="s">
        <v>72</v>
      </c>
      <c r="AY180" s="169" t="s">
        <v>121</v>
      </c>
    </row>
    <row r="181" spans="1:65" s="11" customFormat="1" ht="11.25">
      <c r="B181" s="170"/>
      <c r="C181" s="171"/>
      <c r="D181" s="160" t="s">
        <v>122</v>
      </c>
      <c r="E181" s="172" t="s">
        <v>19</v>
      </c>
      <c r="F181" s="173" t="s">
        <v>127</v>
      </c>
      <c r="G181" s="171"/>
      <c r="H181" s="174">
        <v>86.7</v>
      </c>
      <c r="I181" s="175"/>
      <c r="J181" s="171"/>
      <c r="K181" s="171"/>
      <c r="L181" s="176"/>
      <c r="M181" s="177"/>
      <c r="N181" s="178"/>
      <c r="O181" s="178"/>
      <c r="P181" s="178"/>
      <c r="Q181" s="178"/>
      <c r="R181" s="178"/>
      <c r="S181" s="178"/>
      <c r="T181" s="179"/>
      <c r="AT181" s="180" t="s">
        <v>122</v>
      </c>
      <c r="AU181" s="180" t="s">
        <v>82</v>
      </c>
      <c r="AV181" s="11" t="s">
        <v>120</v>
      </c>
      <c r="AW181" s="11" t="s">
        <v>33</v>
      </c>
      <c r="AX181" s="11" t="s">
        <v>80</v>
      </c>
      <c r="AY181" s="180" t="s">
        <v>121</v>
      </c>
    </row>
    <row r="182" spans="1:65" s="15" customFormat="1" ht="22.9" customHeight="1">
      <c r="B182" s="216"/>
      <c r="C182" s="217"/>
      <c r="D182" s="218" t="s">
        <v>71</v>
      </c>
      <c r="E182" s="230" t="s">
        <v>431</v>
      </c>
      <c r="F182" s="230" t="s">
        <v>432</v>
      </c>
      <c r="G182" s="217"/>
      <c r="H182" s="217"/>
      <c r="I182" s="220"/>
      <c r="J182" s="231">
        <f>BK182</f>
        <v>0</v>
      </c>
      <c r="K182" s="217"/>
      <c r="L182" s="222"/>
      <c r="M182" s="223"/>
      <c r="N182" s="224"/>
      <c r="O182" s="224"/>
      <c r="P182" s="225">
        <f>SUM(P183:P184)</f>
        <v>0</v>
      </c>
      <c r="Q182" s="224"/>
      <c r="R182" s="225">
        <f>SUM(R183:R184)</f>
        <v>0</v>
      </c>
      <c r="S182" s="224"/>
      <c r="T182" s="226">
        <f>SUM(T183:T184)</f>
        <v>0</v>
      </c>
      <c r="AR182" s="227" t="s">
        <v>80</v>
      </c>
      <c r="AT182" s="228" t="s">
        <v>71</v>
      </c>
      <c r="AU182" s="228" t="s">
        <v>80</v>
      </c>
      <c r="AY182" s="227" t="s">
        <v>121</v>
      </c>
      <c r="BK182" s="229">
        <f>SUM(BK183:BK184)</f>
        <v>0</v>
      </c>
    </row>
    <row r="183" spans="1:65" s="2" customFormat="1" ht="21.75" customHeight="1">
      <c r="A183" s="34"/>
      <c r="B183" s="35"/>
      <c r="C183" s="145" t="s">
        <v>240</v>
      </c>
      <c r="D183" s="145" t="s">
        <v>115</v>
      </c>
      <c r="E183" s="146" t="s">
        <v>433</v>
      </c>
      <c r="F183" s="147" t="s">
        <v>434</v>
      </c>
      <c r="G183" s="148" t="s">
        <v>150</v>
      </c>
      <c r="H183" s="149">
        <v>0.46400000000000002</v>
      </c>
      <c r="I183" s="150"/>
      <c r="J183" s="151">
        <f>ROUND(I183*H183,2)</f>
        <v>0</v>
      </c>
      <c r="K183" s="147" t="s">
        <v>353</v>
      </c>
      <c r="L183" s="39"/>
      <c r="M183" s="152" t="s">
        <v>19</v>
      </c>
      <c r="N183" s="153" t="s">
        <v>43</v>
      </c>
      <c r="O183" s="64"/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56" t="s">
        <v>120</v>
      </c>
      <c r="AT183" s="156" t="s">
        <v>115</v>
      </c>
      <c r="AU183" s="156" t="s">
        <v>82</v>
      </c>
      <c r="AY183" s="17" t="s">
        <v>121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80</v>
      </c>
      <c r="BK183" s="157">
        <f>ROUND(I183*H183,2)</f>
        <v>0</v>
      </c>
      <c r="BL183" s="17" t="s">
        <v>120</v>
      </c>
      <c r="BM183" s="156" t="s">
        <v>208</v>
      </c>
    </row>
    <row r="184" spans="1:65" s="2" customFormat="1" ht="11.25">
      <c r="A184" s="34"/>
      <c r="B184" s="35"/>
      <c r="C184" s="36"/>
      <c r="D184" s="232" t="s">
        <v>354</v>
      </c>
      <c r="E184" s="36"/>
      <c r="F184" s="233" t="s">
        <v>435</v>
      </c>
      <c r="G184" s="36"/>
      <c r="H184" s="36"/>
      <c r="I184" s="234"/>
      <c r="J184" s="36"/>
      <c r="K184" s="36"/>
      <c r="L184" s="39"/>
      <c r="M184" s="237"/>
      <c r="N184" s="238"/>
      <c r="O184" s="239"/>
      <c r="P184" s="239"/>
      <c r="Q184" s="239"/>
      <c r="R184" s="239"/>
      <c r="S184" s="239"/>
      <c r="T184" s="240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354</v>
      </c>
      <c r="AU184" s="17" t="s">
        <v>82</v>
      </c>
    </row>
    <row r="185" spans="1:65" s="2" customFormat="1" ht="6.95" customHeight="1">
      <c r="A185" s="34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39"/>
      <c r="M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</row>
  </sheetData>
  <sheetProtection algorithmName="SHA-512" hashValue="+2ECUXsrSAukh9RTF715ZnaNU2Ou9e5KZo2/MJu0FgCSVWMh3d5wdO66/kFAP+C9BfPYsgqLDLPqemRNiYDxtA==" saltValue="KgGdlw7VMPnqMdfwJvtKXL0V+lU7sdTRlYK3sqIx0ogyVInd7WCylanr/rNfFQLp4gNBburEHE1ZmI1emXJfOA==" spinCount="100000" sheet="1" objects="1" scenarios="1" formatColumns="0" formatRows="0" autoFilter="0"/>
  <autoFilter ref="C85:K184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8" r:id="rId2"/>
    <hyperlink ref="F103" r:id="rId3"/>
    <hyperlink ref="F107" r:id="rId4"/>
    <hyperlink ref="F114" r:id="rId5"/>
    <hyperlink ref="F120" r:id="rId6"/>
    <hyperlink ref="F131" r:id="rId7"/>
    <hyperlink ref="F137" r:id="rId8"/>
    <hyperlink ref="F142" r:id="rId9"/>
    <hyperlink ref="F146" r:id="rId10"/>
    <hyperlink ref="F150" r:id="rId11"/>
    <hyperlink ref="F154" r:id="rId12"/>
    <hyperlink ref="F158" r:id="rId13"/>
    <hyperlink ref="F163" r:id="rId14"/>
    <hyperlink ref="F169" r:id="rId15"/>
    <hyperlink ref="F176" r:id="rId16"/>
    <hyperlink ref="F184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88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hidden="1" customHeight="1">
      <c r="B4" s="20"/>
      <c r="D4" s="103" t="s">
        <v>95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8" t="str">
        <f>'Rekapitulace zakázky'!K6</f>
        <v>Oprava zpevněných ploch a kol. č. 15u v areálu SSM Hradec Králové</v>
      </c>
      <c r="F7" s="289"/>
      <c r="G7" s="289"/>
      <c r="H7" s="289"/>
      <c r="L7" s="20"/>
    </row>
    <row r="8" spans="1:46" s="2" customFormat="1" ht="12" hidden="1" customHeight="1">
      <c r="A8" s="34"/>
      <c r="B8" s="39"/>
      <c r="C8" s="34"/>
      <c r="D8" s="105" t="s">
        <v>96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0" t="s">
        <v>436</v>
      </c>
      <c r="F9" s="291"/>
      <c r="G9" s="291"/>
      <c r="H9" s="291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zakázky'!AN8</f>
        <v>17. 8. 2022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2" t="str">
        <f>'Rekapitulace zakázky'!E14</f>
        <v>Vyplň údaj</v>
      </c>
      <c r="F18" s="293"/>
      <c r="G18" s="293"/>
      <c r="H18" s="293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zakázky'!AN16="","",'Rekapitulace zakázky'!AN16)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tr">
        <f>IF('Rekapitulace zakázky'!E17="","",'Rekapitulace zakázky'!E17)</f>
        <v xml:space="preserve"> </v>
      </c>
      <c r="F21" s="34"/>
      <c r="G21" s="34"/>
      <c r="H21" s="34"/>
      <c r="I21" s="105" t="s">
        <v>28</v>
      </c>
      <c r="J21" s="107" t="str">
        <f>IF('Rekapitulace zakázky'!AN17="","",'Rekapitulace zakázky'!AN17)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hidden="1" customHeight="1">
      <c r="A27" s="109"/>
      <c r="B27" s="110"/>
      <c r="C27" s="109"/>
      <c r="D27" s="109"/>
      <c r="E27" s="294" t="s">
        <v>37</v>
      </c>
      <c r="F27" s="294"/>
      <c r="G27" s="294"/>
      <c r="H27" s="294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42</v>
      </c>
      <c r="E33" s="105" t="s">
        <v>43</v>
      </c>
      <c r="F33" s="117">
        <f>ROUND((SUM(BE80:BE90)),  2)</f>
        <v>0</v>
      </c>
      <c r="G33" s="34"/>
      <c r="H33" s="34"/>
      <c r="I33" s="118">
        <v>0.21</v>
      </c>
      <c r="J33" s="117">
        <f>ROUND(((SUM(BE80:BE90))*I33),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44</v>
      </c>
      <c r="F34" s="117">
        <f>ROUND((SUM(BF80:BF90)),  2)</f>
        <v>0</v>
      </c>
      <c r="G34" s="34"/>
      <c r="H34" s="34"/>
      <c r="I34" s="118">
        <v>0.15</v>
      </c>
      <c r="J34" s="117">
        <f>ROUND(((SUM(BF80:BF90))*I34),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ROUND((SUM(BG80:BG90)),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ROUND((SUM(BH80:BH90)),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ROUND((SUM(BI80:BI90)),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98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>
      <c r="A48" s="34"/>
      <c r="B48" s="35"/>
      <c r="C48" s="36"/>
      <c r="D48" s="36"/>
      <c r="E48" s="295" t="str">
        <f>E7</f>
        <v>Oprava zpevněných ploch a kol. č. 15u v areálu SSM Hradec Králové</v>
      </c>
      <c r="F48" s="296"/>
      <c r="G48" s="296"/>
      <c r="H48" s="296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96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48" t="str">
        <f>E9</f>
        <v>OBJ 1 - NEOCEŇOVAT - Materiál objednatele – dodávaný na místo stavby</v>
      </c>
      <c r="F50" s="297"/>
      <c r="G50" s="297"/>
      <c r="H50" s="297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>žst. Hradec Králové</v>
      </c>
      <c r="G52" s="36"/>
      <c r="H52" s="36"/>
      <c r="I52" s="29" t="s">
        <v>23</v>
      </c>
      <c r="J52" s="59" t="str">
        <f>IF(J12="","",J12)</f>
        <v>17. 8. 2022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>Správa železnic, s.o.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ST Hradec Králové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0" t="s">
        <v>99</v>
      </c>
      <c r="D57" s="131"/>
      <c r="E57" s="131"/>
      <c r="F57" s="131"/>
      <c r="G57" s="131"/>
      <c r="H57" s="131"/>
      <c r="I57" s="131"/>
      <c r="J57" s="132" t="s">
        <v>100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101</v>
      </c>
    </row>
    <row r="60" spans="1:47" s="13" customFormat="1" ht="24.95" hidden="1" customHeight="1">
      <c r="B60" s="204"/>
      <c r="C60" s="205"/>
      <c r="D60" s="206" t="s">
        <v>437</v>
      </c>
      <c r="E60" s="207"/>
      <c r="F60" s="207"/>
      <c r="G60" s="207"/>
      <c r="H60" s="207"/>
      <c r="I60" s="207"/>
      <c r="J60" s="208">
        <f>J81</f>
        <v>0</v>
      </c>
      <c r="K60" s="205"/>
      <c r="L60" s="209"/>
    </row>
    <row r="61" spans="1:47" s="2" customFormat="1" ht="21.75" hidden="1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hidden="1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ht="11.25" hidden="1"/>
    <row r="64" spans="1:47" ht="11.25" hidden="1"/>
    <row r="65" spans="1:63" ht="11.25" hidden="1"/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102</v>
      </c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295" t="str">
        <f>E7</f>
        <v>Oprava zpevněných ploch a kol. č. 15u v areálu SSM Hradec Králové</v>
      </c>
      <c r="F70" s="296"/>
      <c r="G70" s="296"/>
      <c r="H70" s="29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96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248" t="str">
        <f>E9</f>
        <v>OBJ 1 - NEOCEŇOVAT - Materiál objednatele – dodávaný na místo stavby</v>
      </c>
      <c r="F72" s="297"/>
      <c r="G72" s="297"/>
      <c r="H72" s="297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21</v>
      </c>
      <c r="D74" s="36"/>
      <c r="E74" s="36"/>
      <c r="F74" s="27" t="str">
        <f>F12</f>
        <v>žst. Hradec Králové</v>
      </c>
      <c r="G74" s="36"/>
      <c r="H74" s="36"/>
      <c r="I74" s="29" t="s">
        <v>23</v>
      </c>
      <c r="J74" s="59" t="str">
        <f>IF(J12="","",J12)</f>
        <v>17. 8. 2022</v>
      </c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>
      <c r="A76" s="34"/>
      <c r="B76" s="35"/>
      <c r="C76" s="29" t="s">
        <v>25</v>
      </c>
      <c r="D76" s="36"/>
      <c r="E76" s="36"/>
      <c r="F76" s="27" t="str">
        <f>E15</f>
        <v>Správa železnic, s.o.</v>
      </c>
      <c r="G76" s="36"/>
      <c r="H76" s="36"/>
      <c r="I76" s="29" t="s">
        <v>31</v>
      </c>
      <c r="J76" s="32" t="str">
        <f>E21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29</v>
      </c>
      <c r="D77" s="36"/>
      <c r="E77" s="36"/>
      <c r="F77" s="27" t="str">
        <f>IF(E18="","",E18)</f>
        <v>Vyplň údaj</v>
      </c>
      <c r="G77" s="36"/>
      <c r="H77" s="36"/>
      <c r="I77" s="29" t="s">
        <v>34</v>
      </c>
      <c r="J77" s="32" t="str">
        <f>E24</f>
        <v>ST Hradec Králové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9" customFormat="1" ht="29.25" customHeight="1">
      <c r="A79" s="134"/>
      <c r="B79" s="135"/>
      <c r="C79" s="136" t="s">
        <v>103</v>
      </c>
      <c r="D79" s="137" t="s">
        <v>57</v>
      </c>
      <c r="E79" s="137" t="s">
        <v>53</v>
      </c>
      <c r="F79" s="137" t="s">
        <v>54</v>
      </c>
      <c r="G79" s="137" t="s">
        <v>104</v>
      </c>
      <c r="H79" s="137" t="s">
        <v>105</v>
      </c>
      <c r="I79" s="137" t="s">
        <v>106</v>
      </c>
      <c r="J79" s="137" t="s">
        <v>100</v>
      </c>
      <c r="K79" s="138" t="s">
        <v>107</v>
      </c>
      <c r="L79" s="139"/>
      <c r="M79" s="68" t="s">
        <v>19</v>
      </c>
      <c r="N79" s="69" t="s">
        <v>42</v>
      </c>
      <c r="O79" s="69" t="s">
        <v>108</v>
      </c>
      <c r="P79" s="69" t="s">
        <v>109</v>
      </c>
      <c r="Q79" s="69" t="s">
        <v>110</v>
      </c>
      <c r="R79" s="69" t="s">
        <v>111</v>
      </c>
      <c r="S79" s="69" t="s">
        <v>112</v>
      </c>
      <c r="T79" s="70" t="s">
        <v>113</v>
      </c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</row>
    <row r="80" spans="1:63" s="2" customFormat="1" ht="22.9" customHeight="1">
      <c r="A80" s="34"/>
      <c r="B80" s="35"/>
      <c r="C80" s="75" t="s">
        <v>114</v>
      </c>
      <c r="D80" s="36"/>
      <c r="E80" s="36"/>
      <c r="F80" s="36"/>
      <c r="G80" s="36"/>
      <c r="H80" s="36"/>
      <c r="I80" s="36"/>
      <c r="J80" s="140">
        <f>BK80</f>
        <v>0</v>
      </c>
      <c r="K80" s="36"/>
      <c r="L80" s="39"/>
      <c r="M80" s="71"/>
      <c r="N80" s="141"/>
      <c r="O80" s="72"/>
      <c r="P80" s="142">
        <f>P81</f>
        <v>0</v>
      </c>
      <c r="Q80" s="72"/>
      <c r="R80" s="142">
        <f>R81</f>
        <v>0</v>
      </c>
      <c r="S80" s="72"/>
      <c r="T80" s="143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71</v>
      </c>
      <c r="AU80" s="17" t="s">
        <v>101</v>
      </c>
      <c r="BK80" s="144">
        <f>BK81</f>
        <v>0</v>
      </c>
    </row>
    <row r="81" spans="1:65" s="15" customFormat="1" ht="25.9" customHeight="1">
      <c r="B81" s="216"/>
      <c r="C81" s="217"/>
      <c r="D81" s="218" t="s">
        <v>71</v>
      </c>
      <c r="E81" s="219" t="s">
        <v>438</v>
      </c>
      <c r="F81" s="219" t="s">
        <v>77</v>
      </c>
      <c r="G81" s="217"/>
      <c r="H81" s="217"/>
      <c r="I81" s="220"/>
      <c r="J81" s="221">
        <f>BK81</f>
        <v>0</v>
      </c>
      <c r="K81" s="217"/>
      <c r="L81" s="222"/>
      <c r="M81" s="223"/>
      <c r="N81" s="224"/>
      <c r="O81" s="224"/>
      <c r="P81" s="225">
        <f>SUM(P82:P90)</f>
        <v>0</v>
      </c>
      <c r="Q81" s="224"/>
      <c r="R81" s="225">
        <f>SUM(R82:R90)</f>
        <v>0</v>
      </c>
      <c r="S81" s="224"/>
      <c r="T81" s="226">
        <f>SUM(T82:T90)</f>
        <v>0</v>
      </c>
      <c r="AR81" s="227" t="s">
        <v>80</v>
      </c>
      <c r="AT81" s="228" t="s">
        <v>71</v>
      </c>
      <c r="AU81" s="228" t="s">
        <v>72</v>
      </c>
      <c r="AY81" s="227" t="s">
        <v>121</v>
      </c>
      <c r="BK81" s="229">
        <f>SUM(BK82:BK90)</f>
        <v>0</v>
      </c>
    </row>
    <row r="82" spans="1:65" s="2" customFormat="1" ht="16.5" customHeight="1">
      <c r="A82" s="34"/>
      <c r="B82" s="35"/>
      <c r="C82" s="191" t="s">
        <v>80</v>
      </c>
      <c r="D82" s="191" t="s">
        <v>203</v>
      </c>
      <c r="E82" s="192" t="s">
        <v>439</v>
      </c>
      <c r="F82" s="193" t="s">
        <v>440</v>
      </c>
      <c r="G82" s="194" t="s">
        <v>130</v>
      </c>
      <c r="H82" s="195">
        <v>250</v>
      </c>
      <c r="I82" s="196"/>
      <c r="J82" s="197">
        <f>ROUND(I82*H82,2)</f>
        <v>0</v>
      </c>
      <c r="K82" s="193" t="s">
        <v>441</v>
      </c>
      <c r="L82" s="198"/>
      <c r="M82" s="199" t="s">
        <v>19</v>
      </c>
      <c r="N82" s="200" t="s">
        <v>43</v>
      </c>
      <c r="O82" s="64"/>
      <c r="P82" s="154">
        <f>O82*H82</f>
        <v>0</v>
      </c>
      <c r="Q82" s="154">
        <v>0</v>
      </c>
      <c r="R82" s="154">
        <f>Q82*H82</f>
        <v>0</v>
      </c>
      <c r="S82" s="154">
        <v>0</v>
      </c>
      <c r="T82" s="155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56" t="s">
        <v>206</v>
      </c>
      <c r="AT82" s="156" t="s">
        <v>203</v>
      </c>
      <c r="AU82" s="156" t="s">
        <v>80</v>
      </c>
      <c r="AY82" s="17" t="s">
        <v>121</v>
      </c>
      <c r="BE82" s="157">
        <f>IF(N82="základní",J82,0)</f>
        <v>0</v>
      </c>
      <c r="BF82" s="157">
        <f>IF(N82="snížená",J82,0)</f>
        <v>0</v>
      </c>
      <c r="BG82" s="157">
        <f>IF(N82="zákl. přenesená",J82,0)</f>
        <v>0</v>
      </c>
      <c r="BH82" s="157">
        <f>IF(N82="sníž. přenesená",J82,0)</f>
        <v>0</v>
      </c>
      <c r="BI82" s="157">
        <f>IF(N82="nulová",J82,0)</f>
        <v>0</v>
      </c>
      <c r="BJ82" s="17" t="s">
        <v>80</v>
      </c>
      <c r="BK82" s="157">
        <f>ROUND(I82*H82,2)</f>
        <v>0</v>
      </c>
      <c r="BL82" s="17" t="s">
        <v>207</v>
      </c>
      <c r="BM82" s="156" t="s">
        <v>82</v>
      </c>
    </row>
    <row r="83" spans="1:65" s="10" customFormat="1" ht="11.25">
      <c r="B83" s="158"/>
      <c r="C83" s="159"/>
      <c r="D83" s="160" t="s">
        <v>122</v>
      </c>
      <c r="E83" s="161" t="s">
        <v>19</v>
      </c>
      <c r="F83" s="162" t="s">
        <v>442</v>
      </c>
      <c r="G83" s="159"/>
      <c r="H83" s="163">
        <v>250</v>
      </c>
      <c r="I83" s="164"/>
      <c r="J83" s="159"/>
      <c r="K83" s="159"/>
      <c r="L83" s="165"/>
      <c r="M83" s="166"/>
      <c r="N83" s="167"/>
      <c r="O83" s="167"/>
      <c r="P83" s="167"/>
      <c r="Q83" s="167"/>
      <c r="R83" s="167"/>
      <c r="S83" s="167"/>
      <c r="T83" s="168"/>
      <c r="AT83" s="169" t="s">
        <v>122</v>
      </c>
      <c r="AU83" s="169" t="s">
        <v>80</v>
      </c>
      <c r="AV83" s="10" t="s">
        <v>82</v>
      </c>
      <c r="AW83" s="10" t="s">
        <v>33</v>
      </c>
      <c r="AX83" s="10" t="s">
        <v>80</v>
      </c>
      <c r="AY83" s="169" t="s">
        <v>121</v>
      </c>
    </row>
    <row r="84" spans="1:65" s="2" customFormat="1" ht="16.5" customHeight="1">
      <c r="A84" s="34"/>
      <c r="B84" s="35"/>
      <c r="C84" s="191" t="s">
        <v>120</v>
      </c>
      <c r="D84" s="191" t="s">
        <v>203</v>
      </c>
      <c r="E84" s="192" t="s">
        <v>443</v>
      </c>
      <c r="F84" s="193" t="s">
        <v>444</v>
      </c>
      <c r="G84" s="194" t="s">
        <v>163</v>
      </c>
      <c r="H84" s="195">
        <v>820</v>
      </c>
      <c r="I84" s="196"/>
      <c r="J84" s="197">
        <f t="shared" ref="J84:J90" si="0">ROUND(I84*H84,2)</f>
        <v>0</v>
      </c>
      <c r="K84" s="193" t="s">
        <v>441</v>
      </c>
      <c r="L84" s="198"/>
      <c r="M84" s="199" t="s">
        <v>19</v>
      </c>
      <c r="N84" s="200" t="s">
        <v>43</v>
      </c>
      <c r="O84" s="64"/>
      <c r="P84" s="154">
        <f t="shared" ref="P84:P90" si="1">O84*H84</f>
        <v>0</v>
      </c>
      <c r="Q84" s="154">
        <v>0</v>
      </c>
      <c r="R84" s="154">
        <f t="shared" ref="R84:R90" si="2">Q84*H84</f>
        <v>0</v>
      </c>
      <c r="S84" s="154">
        <v>0</v>
      </c>
      <c r="T84" s="155">
        <f t="shared" ref="T84:T90" si="3"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56" t="s">
        <v>206</v>
      </c>
      <c r="AT84" s="156" t="s">
        <v>203</v>
      </c>
      <c r="AU84" s="156" t="s">
        <v>80</v>
      </c>
      <c r="AY84" s="17" t="s">
        <v>121</v>
      </c>
      <c r="BE84" s="157">
        <f t="shared" ref="BE84:BE90" si="4">IF(N84="základní",J84,0)</f>
        <v>0</v>
      </c>
      <c r="BF84" s="157">
        <f t="shared" ref="BF84:BF90" si="5">IF(N84="snížená",J84,0)</f>
        <v>0</v>
      </c>
      <c r="BG84" s="157">
        <f t="shared" ref="BG84:BG90" si="6">IF(N84="zákl. přenesená",J84,0)</f>
        <v>0</v>
      </c>
      <c r="BH84" s="157">
        <f t="shared" ref="BH84:BH90" si="7">IF(N84="sníž. přenesená",J84,0)</f>
        <v>0</v>
      </c>
      <c r="BI84" s="157">
        <f t="shared" ref="BI84:BI90" si="8">IF(N84="nulová",J84,0)</f>
        <v>0</v>
      </c>
      <c r="BJ84" s="17" t="s">
        <v>80</v>
      </c>
      <c r="BK84" s="157">
        <f t="shared" ref="BK84:BK90" si="9">ROUND(I84*H84,2)</f>
        <v>0</v>
      </c>
      <c r="BL84" s="17" t="s">
        <v>207</v>
      </c>
      <c r="BM84" s="156" t="s">
        <v>140</v>
      </c>
    </row>
    <row r="85" spans="1:65" s="2" customFormat="1" ht="16.5" customHeight="1">
      <c r="A85" s="34"/>
      <c r="B85" s="35"/>
      <c r="C85" s="191" t="s">
        <v>143</v>
      </c>
      <c r="D85" s="191" t="s">
        <v>203</v>
      </c>
      <c r="E85" s="192" t="s">
        <v>445</v>
      </c>
      <c r="F85" s="193" t="s">
        <v>446</v>
      </c>
      <c r="G85" s="194" t="s">
        <v>163</v>
      </c>
      <c r="H85" s="195">
        <v>820</v>
      </c>
      <c r="I85" s="196"/>
      <c r="J85" s="197">
        <f t="shared" si="0"/>
        <v>0</v>
      </c>
      <c r="K85" s="193" t="s">
        <v>441</v>
      </c>
      <c r="L85" s="198"/>
      <c r="M85" s="199" t="s">
        <v>19</v>
      </c>
      <c r="N85" s="200" t="s">
        <v>43</v>
      </c>
      <c r="O85" s="64"/>
      <c r="P85" s="154">
        <f t="shared" si="1"/>
        <v>0</v>
      </c>
      <c r="Q85" s="154">
        <v>0</v>
      </c>
      <c r="R85" s="154">
        <f t="shared" si="2"/>
        <v>0</v>
      </c>
      <c r="S85" s="154">
        <v>0</v>
      </c>
      <c r="T85" s="155">
        <f t="shared" si="3"/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56" t="s">
        <v>206</v>
      </c>
      <c r="AT85" s="156" t="s">
        <v>203</v>
      </c>
      <c r="AU85" s="156" t="s">
        <v>80</v>
      </c>
      <c r="AY85" s="17" t="s">
        <v>121</v>
      </c>
      <c r="BE85" s="157">
        <f t="shared" si="4"/>
        <v>0</v>
      </c>
      <c r="BF85" s="157">
        <f t="shared" si="5"/>
        <v>0</v>
      </c>
      <c r="BG85" s="157">
        <f t="shared" si="6"/>
        <v>0</v>
      </c>
      <c r="BH85" s="157">
        <f t="shared" si="7"/>
        <v>0</v>
      </c>
      <c r="BI85" s="157">
        <f t="shared" si="8"/>
        <v>0</v>
      </c>
      <c r="BJ85" s="17" t="s">
        <v>80</v>
      </c>
      <c r="BK85" s="157">
        <f t="shared" si="9"/>
        <v>0</v>
      </c>
      <c r="BL85" s="17" t="s">
        <v>207</v>
      </c>
      <c r="BM85" s="156" t="s">
        <v>146</v>
      </c>
    </row>
    <row r="86" spans="1:65" s="2" customFormat="1" ht="16.5" customHeight="1">
      <c r="A86" s="34"/>
      <c r="B86" s="35"/>
      <c r="C86" s="191" t="s">
        <v>136</v>
      </c>
      <c r="D86" s="191" t="s">
        <v>203</v>
      </c>
      <c r="E86" s="192" t="s">
        <v>320</v>
      </c>
      <c r="F86" s="193" t="s">
        <v>321</v>
      </c>
      <c r="G86" s="194" t="s">
        <v>163</v>
      </c>
      <c r="H86" s="195">
        <v>820</v>
      </c>
      <c r="I86" s="196"/>
      <c r="J86" s="197">
        <f t="shared" si="0"/>
        <v>0</v>
      </c>
      <c r="K86" s="193" t="s">
        <v>441</v>
      </c>
      <c r="L86" s="198"/>
      <c r="M86" s="199" t="s">
        <v>19</v>
      </c>
      <c r="N86" s="200" t="s">
        <v>43</v>
      </c>
      <c r="O86" s="64"/>
      <c r="P86" s="154">
        <f t="shared" si="1"/>
        <v>0</v>
      </c>
      <c r="Q86" s="154">
        <v>0</v>
      </c>
      <c r="R86" s="154">
        <f t="shared" si="2"/>
        <v>0</v>
      </c>
      <c r="S86" s="154">
        <v>0</v>
      </c>
      <c r="T86" s="155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6" t="s">
        <v>206</v>
      </c>
      <c r="AT86" s="156" t="s">
        <v>203</v>
      </c>
      <c r="AU86" s="156" t="s">
        <v>80</v>
      </c>
      <c r="AY86" s="17" t="s">
        <v>121</v>
      </c>
      <c r="BE86" s="157">
        <f t="shared" si="4"/>
        <v>0</v>
      </c>
      <c r="BF86" s="157">
        <f t="shared" si="5"/>
        <v>0</v>
      </c>
      <c r="BG86" s="157">
        <f t="shared" si="6"/>
        <v>0</v>
      </c>
      <c r="BH86" s="157">
        <f t="shared" si="7"/>
        <v>0</v>
      </c>
      <c r="BI86" s="157">
        <f t="shared" si="8"/>
        <v>0</v>
      </c>
      <c r="BJ86" s="17" t="s">
        <v>80</v>
      </c>
      <c r="BK86" s="157">
        <f t="shared" si="9"/>
        <v>0</v>
      </c>
      <c r="BL86" s="17" t="s">
        <v>207</v>
      </c>
      <c r="BM86" s="156" t="s">
        <v>151</v>
      </c>
    </row>
    <row r="87" spans="1:65" s="2" customFormat="1" ht="16.5" customHeight="1">
      <c r="A87" s="34"/>
      <c r="B87" s="35"/>
      <c r="C87" s="191" t="s">
        <v>156</v>
      </c>
      <c r="D87" s="191" t="s">
        <v>203</v>
      </c>
      <c r="E87" s="192" t="s">
        <v>447</v>
      </c>
      <c r="F87" s="193" t="s">
        <v>448</v>
      </c>
      <c r="G87" s="194" t="s">
        <v>163</v>
      </c>
      <c r="H87" s="195">
        <v>820</v>
      </c>
      <c r="I87" s="196"/>
      <c r="J87" s="197">
        <f t="shared" si="0"/>
        <v>0</v>
      </c>
      <c r="K87" s="193" t="s">
        <v>441</v>
      </c>
      <c r="L87" s="198"/>
      <c r="M87" s="199" t="s">
        <v>19</v>
      </c>
      <c r="N87" s="200" t="s">
        <v>43</v>
      </c>
      <c r="O87" s="64"/>
      <c r="P87" s="154">
        <f t="shared" si="1"/>
        <v>0</v>
      </c>
      <c r="Q87" s="154">
        <v>0</v>
      </c>
      <c r="R87" s="154">
        <f t="shared" si="2"/>
        <v>0</v>
      </c>
      <c r="S87" s="154">
        <v>0</v>
      </c>
      <c r="T87" s="155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56" t="s">
        <v>206</v>
      </c>
      <c r="AT87" s="156" t="s">
        <v>203</v>
      </c>
      <c r="AU87" s="156" t="s">
        <v>80</v>
      </c>
      <c r="AY87" s="17" t="s">
        <v>121</v>
      </c>
      <c r="BE87" s="157">
        <f t="shared" si="4"/>
        <v>0</v>
      </c>
      <c r="BF87" s="157">
        <f t="shared" si="5"/>
        <v>0</v>
      </c>
      <c r="BG87" s="157">
        <f t="shared" si="6"/>
        <v>0</v>
      </c>
      <c r="BH87" s="157">
        <f t="shared" si="7"/>
        <v>0</v>
      </c>
      <c r="BI87" s="157">
        <f t="shared" si="8"/>
        <v>0</v>
      </c>
      <c r="BJ87" s="17" t="s">
        <v>80</v>
      </c>
      <c r="BK87" s="157">
        <f t="shared" si="9"/>
        <v>0</v>
      </c>
      <c r="BL87" s="17" t="s">
        <v>207</v>
      </c>
      <c r="BM87" s="156" t="s">
        <v>159</v>
      </c>
    </row>
    <row r="88" spans="1:65" s="2" customFormat="1" ht="16.5" customHeight="1">
      <c r="A88" s="34"/>
      <c r="B88" s="35"/>
      <c r="C88" s="191" t="s">
        <v>140</v>
      </c>
      <c r="D88" s="191" t="s">
        <v>203</v>
      </c>
      <c r="E88" s="192" t="s">
        <v>449</v>
      </c>
      <c r="F88" s="193" t="s">
        <v>450</v>
      </c>
      <c r="G88" s="194" t="s">
        <v>163</v>
      </c>
      <c r="H88" s="195">
        <v>410</v>
      </c>
      <c r="I88" s="196"/>
      <c r="J88" s="197">
        <f t="shared" si="0"/>
        <v>0</v>
      </c>
      <c r="K88" s="193" t="s">
        <v>441</v>
      </c>
      <c r="L88" s="198"/>
      <c r="M88" s="199" t="s">
        <v>19</v>
      </c>
      <c r="N88" s="200" t="s">
        <v>43</v>
      </c>
      <c r="O88" s="64"/>
      <c r="P88" s="154">
        <f t="shared" si="1"/>
        <v>0</v>
      </c>
      <c r="Q88" s="154">
        <v>0</v>
      </c>
      <c r="R88" s="154">
        <f t="shared" si="2"/>
        <v>0</v>
      </c>
      <c r="S88" s="154">
        <v>0</v>
      </c>
      <c r="T88" s="155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6" t="s">
        <v>206</v>
      </c>
      <c r="AT88" s="156" t="s">
        <v>203</v>
      </c>
      <c r="AU88" s="156" t="s">
        <v>80</v>
      </c>
      <c r="AY88" s="17" t="s">
        <v>121</v>
      </c>
      <c r="BE88" s="157">
        <f t="shared" si="4"/>
        <v>0</v>
      </c>
      <c r="BF88" s="157">
        <f t="shared" si="5"/>
        <v>0</v>
      </c>
      <c r="BG88" s="157">
        <f t="shared" si="6"/>
        <v>0</v>
      </c>
      <c r="BH88" s="157">
        <f t="shared" si="7"/>
        <v>0</v>
      </c>
      <c r="BI88" s="157">
        <f t="shared" si="8"/>
        <v>0</v>
      </c>
      <c r="BJ88" s="17" t="s">
        <v>80</v>
      </c>
      <c r="BK88" s="157">
        <f t="shared" si="9"/>
        <v>0</v>
      </c>
      <c r="BL88" s="17" t="s">
        <v>207</v>
      </c>
      <c r="BM88" s="156" t="s">
        <v>164</v>
      </c>
    </row>
    <row r="89" spans="1:65" s="2" customFormat="1" ht="16.5" customHeight="1">
      <c r="A89" s="34"/>
      <c r="B89" s="35"/>
      <c r="C89" s="191" t="s">
        <v>166</v>
      </c>
      <c r="D89" s="191" t="s">
        <v>203</v>
      </c>
      <c r="E89" s="192" t="s">
        <v>451</v>
      </c>
      <c r="F89" s="193" t="s">
        <v>452</v>
      </c>
      <c r="G89" s="194" t="s">
        <v>163</v>
      </c>
      <c r="H89" s="195">
        <v>410</v>
      </c>
      <c r="I89" s="196"/>
      <c r="J89" s="197">
        <f t="shared" si="0"/>
        <v>0</v>
      </c>
      <c r="K89" s="193" t="s">
        <v>441</v>
      </c>
      <c r="L89" s="198"/>
      <c r="M89" s="199" t="s">
        <v>19</v>
      </c>
      <c r="N89" s="200" t="s">
        <v>43</v>
      </c>
      <c r="O89" s="64"/>
      <c r="P89" s="154">
        <f t="shared" si="1"/>
        <v>0</v>
      </c>
      <c r="Q89" s="154">
        <v>0</v>
      </c>
      <c r="R89" s="154">
        <f t="shared" si="2"/>
        <v>0</v>
      </c>
      <c r="S89" s="154">
        <v>0</v>
      </c>
      <c r="T89" s="155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56" t="s">
        <v>206</v>
      </c>
      <c r="AT89" s="156" t="s">
        <v>203</v>
      </c>
      <c r="AU89" s="156" t="s">
        <v>80</v>
      </c>
      <c r="AY89" s="17" t="s">
        <v>121</v>
      </c>
      <c r="BE89" s="157">
        <f t="shared" si="4"/>
        <v>0</v>
      </c>
      <c r="BF89" s="157">
        <f t="shared" si="5"/>
        <v>0</v>
      </c>
      <c r="BG89" s="157">
        <f t="shared" si="6"/>
        <v>0</v>
      </c>
      <c r="BH89" s="157">
        <f t="shared" si="7"/>
        <v>0</v>
      </c>
      <c r="BI89" s="157">
        <f t="shared" si="8"/>
        <v>0</v>
      </c>
      <c r="BJ89" s="17" t="s">
        <v>80</v>
      </c>
      <c r="BK89" s="157">
        <f t="shared" si="9"/>
        <v>0</v>
      </c>
      <c r="BL89" s="17" t="s">
        <v>207</v>
      </c>
      <c r="BM89" s="156" t="s">
        <v>170</v>
      </c>
    </row>
    <row r="90" spans="1:65" s="2" customFormat="1" ht="16.5" customHeight="1">
      <c r="A90" s="34"/>
      <c r="B90" s="35"/>
      <c r="C90" s="191" t="s">
        <v>146</v>
      </c>
      <c r="D90" s="191" t="s">
        <v>203</v>
      </c>
      <c r="E90" s="192" t="s">
        <v>453</v>
      </c>
      <c r="F90" s="193" t="s">
        <v>454</v>
      </c>
      <c r="G90" s="194" t="s">
        <v>163</v>
      </c>
      <c r="H90" s="195">
        <v>410</v>
      </c>
      <c r="I90" s="196"/>
      <c r="J90" s="197">
        <f t="shared" si="0"/>
        <v>0</v>
      </c>
      <c r="K90" s="193" t="s">
        <v>441</v>
      </c>
      <c r="L90" s="198"/>
      <c r="M90" s="241" t="s">
        <v>19</v>
      </c>
      <c r="N90" s="242" t="s">
        <v>43</v>
      </c>
      <c r="O90" s="239"/>
      <c r="P90" s="243">
        <f t="shared" si="1"/>
        <v>0</v>
      </c>
      <c r="Q90" s="243">
        <v>0</v>
      </c>
      <c r="R90" s="243">
        <f t="shared" si="2"/>
        <v>0</v>
      </c>
      <c r="S90" s="243">
        <v>0</v>
      </c>
      <c r="T90" s="244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206</v>
      </c>
      <c r="AT90" s="156" t="s">
        <v>203</v>
      </c>
      <c r="AU90" s="156" t="s">
        <v>80</v>
      </c>
      <c r="AY90" s="17" t="s">
        <v>121</v>
      </c>
      <c r="BE90" s="157">
        <f t="shared" si="4"/>
        <v>0</v>
      </c>
      <c r="BF90" s="157">
        <f t="shared" si="5"/>
        <v>0</v>
      </c>
      <c r="BG90" s="157">
        <f t="shared" si="6"/>
        <v>0</v>
      </c>
      <c r="BH90" s="157">
        <f t="shared" si="7"/>
        <v>0</v>
      </c>
      <c r="BI90" s="157">
        <f t="shared" si="8"/>
        <v>0</v>
      </c>
      <c r="BJ90" s="17" t="s">
        <v>80</v>
      </c>
      <c r="BK90" s="157">
        <f t="shared" si="9"/>
        <v>0</v>
      </c>
      <c r="BL90" s="17" t="s">
        <v>207</v>
      </c>
      <c r="BM90" s="156" t="s">
        <v>215</v>
      </c>
    </row>
    <row r="91" spans="1:65" s="2" customFormat="1" ht="6.95" customHeight="1">
      <c r="A91" s="34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39"/>
      <c r="M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</sheetData>
  <sheetProtection algorithmName="SHA-512" hashValue="wkfs836Zo7yoIcGpP/90AoaYElY+88qH4ExME/KAb3Z3XGgLHwybTYTXpSGo6PbgPcM60vooK8I7O9legSKNqg==" saltValue="9P9oMEVqESRiuwPGFwPVuqBgzMwDRSDq/lX9unBGf19HCUcMNbiXQIMjqjIODNLZ544+FupecjwKxin1+d6Zrg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91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hidden="1" customHeight="1">
      <c r="B4" s="20"/>
      <c r="D4" s="103" t="s">
        <v>95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8" t="str">
        <f>'Rekapitulace zakázky'!K6</f>
        <v>Oprava zpevněných ploch a kol. č. 15u v areálu SSM Hradec Králové</v>
      </c>
      <c r="F7" s="289"/>
      <c r="G7" s="289"/>
      <c r="H7" s="289"/>
      <c r="L7" s="20"/>
    </row>
    <row r="8" spans="1:46" s="2" customFormat="1" ht="12" hidden="1" customHeight="1">
      <c r="A8" s="34"/>
      <c r="B8" s="39"/>
      <c r="C8" s="34"/>
      <c r="D8" s="105" t="s">
        <v>96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0" t="s">
        <v>455</v>
      </c>
      <c r="F9" s="291"/>
      <c r="G9" s="291"/>
      <c r="H9" s="291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zakázky'!AN8</f>
        <v>17. 8. 2022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2" t="str">
        <f>'Rekapitulace zakázky'!E14</f>
        <v>Vyplň údaj</v>
      </c>
      <c r="F18" s="293"/>
      <c r="G18" s="293"/>
      <c r="H18" s="293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zakázky'!AN16="","",'Rekapitulace zakázky'!AN16)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tr">
        <f>IF('Rekapitulace zakázky'!E17="","",'Rekapitulace zakázky'!E17)</f>
        <v xml:space="preserve"> </v>
      </c>
      <c r="F21" s="34"/>
      <c r="G21" s="34"/>
      <c r="H21" s="34"/>
      <c r="I21" s="105" t="s">
        <v>28</v>
      </c>
      <c r="J21" s="107" t="str">
        <f>IF('Rekapitulace zakázky'!AN17="","",'Rekapitulace zakázky'!AN17)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94" t="s">
        <v>19</v>
      </c>
      <c r="F27" s="294"/>
      <c r="G27" s="294"/>
      <c r="H27" s="294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42</v>
      </c>
      <c r="E33" s="105" t="s">
        <v>43</v>
      </c>
      <c r="F33" s="117">
        <f>ROUND((SUM(BE80:BE82)),  2)</f>
        <v>0</v>
      </c>
      <c r="G33" s="34"/>
      <c r="H33" s="34"/>
      <c r="I33" s="118">
        <v>0.21</v>
      </c>
      <c r="J33" s="117">
        <f>ROUND(((SUM(BE80:BE82))*I33),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44</v>
      </c>
      <c r="F34" s="117">
        <f>ROUND((SUM(BF80:BF82)),  2)</f>
        <v>0</v>
      </c>
      <c r="G34" s="34"/>
      <c r="H34" s="34"/>
      <c r="I34" s="118">
        <v>0.15</v>
      </c>
      <c r="J34" s="117">
        <f>ROUND(((SUM(BF80:BF82))*I34),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ROUND((SUM(BG80:BG82)),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ROUND((SUM(BH80:BH82)),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ROUND((SUM(BI80:BI82)),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98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>
      <c r="A48" s="34"/>
      <c r="B48" s="35"/>
      <c r="C48" s="36"/>
      <c r="D48" s="36"/>
      <c r="E48" s="295" t="str">
        <f>E7</f>
        <v>Oprava zpevněných ploch a kol. č. 15u v areálu SSM Hradec Králové</v>
      </c>
      <c r="F48" s="296"/>
      <c r="G48" s="296"/>
      <c r="H48" s="296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96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48" t="str">
        <f>E9</f>
        <v>OBJ 2 - NEOCEŇOVAT - Materiál objednatele - nedodávaný na místo stavby</v>
      </c>
      <c r="F50" s="297"/>
      <c r="G50" s="297"/>
      <c r="H50" s="297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>žst. Hradec Králové</v>
      </c>
      <c r="G52" s="36"/>
      <c r="H52" s="36"/>
      <c r="I52" s="29" t="s">
        <v>23</v>
      </c>
      <c r="J52" s="59" t="str">
        <f>IF(J12="","",J12)</f>
        <v>17. 8. 2022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>Správa železnic, s.o.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ST Hradec Králové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0" t="s">
        <v>99</v>
      </c>
      <c r="D57" s="131"/>
      <c r="E57" s="131"/>
      <c r="F57" s="131"/>
      <c r="G57" s="131"/>
      <c r="H57" s="131"/>
      <c r="I57" s="131"/>
      <c r="J57" s="132" t="s">
        <v>100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101</v>
      </c>
    </row>
    <row r="60" spans="1:47" s="13" customFormat="1" ht="24.95" hidden="1" customHeight="1">
      <c r="B60" s="204"/>
      <c r="C60" s="205"/>
      <c r="D60" s="206" t="s">
        <v>437</v>
      </c>
      <c r="E60" s="207"/>
      <c r="F60" s="207"/>
      <c r="G60" s="207"/>
      <c r="H60" s="207"/>
      <c r="I60" s="207"/>
      <c r="J60" s="208">
        <f>J81</f>
        <v>0</v>
      </c>
      <c r="K60" s="205"/>
      <c r="L60" s="209"/>
    </row>
    <row r="61" spans="1:47" s="2" customFormat="1" ht="21.75" hidden="1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hidden="1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ht="11.25" hidden="1"/>
    <row r="64" spans="1:47" ht="11.25" hidden="1"/>
    <row r="65" spans="1:63" ht="11.25" hidden="1"/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102</v>
      </c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295" t="str">
        <f>E7</f>
        <v>Oprava zpevněných ploch a kol. č. 15u v areálu SSM Hradec Králové</v>
      </c>
      <c r="F70" s="296"/>
      <c r="G70" s="296"/>
      <c r="H70" s="29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96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248" t="str">
        <f>E9</f>
        <v>OBJ 2 - NEOCEŇOVAT - Materiál objednatele - nedodávaný na místo stavby</v>
      </c>
      <c r="F72" s="297"/>
      <c r="G72" s="297"/>
      <c r="H72" s="297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21</v>
      </c>
      <c r="D74" s="36"/>
      <c r="E74" s="36"/>
      <c r="F74" s="27" t="str">
        <f>F12</f>
        <v>žst. Hradec Králové</v>
      </c>
      <c r="G74" s="36"/>
      <c r="H74" s="36"/>
      <c r="I74" s="29" t="s">
        <v>23</v>
      </c>
      <c r="J74" s="59" t="str">
        <f>IF(J12="","",J12)</f>
        <v>17. 8. 2022</v>
      </c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>
      <c r="A76" s="34"/>
      <c r="B76" s="35"/>
      <c r="C76" s="29" t="s">
        <v>25</v>
      </c>
      <c r="D76" s="36"/>
      <c r="E76" s="36"/>
      <c r="F76" s="27" t="str">
        <f>E15</f>
        <v>Správa železnic, s.o.</v>
      </c>
      <c r="G76" s="36"/>
      <c r="H76" s="36"/>
      <c r="I76" s="29" t="s">
        <v>31</v>
      </c>
      <c r="J76" s="32" t="str">
        <f>E21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29</v>
      </c>
      <c r="D77" s="36"/>
      <c r="E77" s="36"/>
      <c r="F77" s="27" t="str">
        <f>IF(E18="","",E18)</f>
        <v>Vyplň údaj</v>
      </c>
      <c r="G77" s="36"/>
      <c r="H77" s="36"/>
      <c r="I77" s="29" t="s">
        <v>34</v>
      </c>
      <c r="J77" s="32" t="str">
        <f>E24</f>
        <v>ST Hradec Králové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9" customFormat="1" ht="29.25" customHeight="1">
      <c r="A79" s="134"/>
      <c r="B79" s="135"/>
      <c r="C79" s="136" t="s">
        <v>103</v>
      </c>
      <c r="D79" s="137" t="s">
        <v>57</v>
      </c>
      <c r="E79" s="137" t="s">
        <v>53</v>
      </c>
      <c r="F79" s="137" t="s">
        <v>54</v>
      </c>
      <c r="G79" s="137" t="s">
        <v>104</v>
      </c>
      <c r="H79" s="137" t="s">
        <v>105</v>
      </c>
      <c r="I79" s="137" t="s">
        <v>106</v>
      </c>
      <c r="J79" s="137" t="s">
        <v>100</v>
      </c>
      <c r="K79" s="138" t="s">
        <v>107</v>
      </c>
      <c r="L79" s="139"/>
      <c r="M79" s="68" t="s">
        <v>19</v>
      </c>
      <c r="N79" s="69" t="s">
        <v>42</v>
      </c>
      <c r="O79" s="69" t="s">
        <v>108</v>
      </c>
      <c r="P79" s="69" t="s">
        <v>109</v>
      </c>
      <c r="Q79" s="69" t="s">
        <v>110</v>
      </c>
      <c r="R79" s="69" t="s">
        <v>111</v>
      </c>
      <c r="S79" s="69" t="s">
        <v>112</v>
      </c>
      <c r="T79" s="70" t="s">
        <v>113</v>
      </c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</row>
    <row r="80" spans="1:63" s="2" customFormat="1" ht="22.9" customHeight="1">
      <c r="A80" s="34"/>
      <c r="B80" s="35"/>
      <c r="C80" s="75" t="s">
        <v>114</v>
      </c>
      <c r="D80" s="36"/>
      <c r="E80" s="36"/>
      <c r="F80" s="36"/>
      <c r="G80" s="36"/>
      <c r="H80" s="36"/>
      <c r="I80" s="36"/>
      <c r="J80" s="140">
        <f>BK80</f>
        <v>0</v>
      </c>
      <c r="K80" s="36"/>
      <c r="L80" s="39"/>
      <c r="M80" s="71"/>
      <c r="N80" s="141"/>
      <c r="O80" s="72"/>
      <c r="P80" s="142">
        <f>P81</f>
        <v>0</v>
      </c>
      <c r="Q80" s="72"/>
      <c r="R80" s="142">
        <f>R81</f>
        <v>0</v>
      </c>
      <c r="S80" s="72"/>
      <c r="T80" s="143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71</v>
      </c>
      <c r="AU80" s="17" t="s">
        <v>101</v>
      </c>
      <c r="BK80" s="144">
        <f>BK81</f>
        <v>0</v>
      </c>
    </row>
    <row r="81" spans="1:65" s="15" customFormat="1" ht="25.9" customHeight="1">
      <c r="B81" s="216"/>
      <c r="C81" s="217"/>
      <c r="D81" s="218" t="s">
        <v>71</v>
      </c>
      <c r="E81" s="219" t="s">
        <v>438</v>
      </c>
      <c r="F81" s="219" t="s">
        <v>77</v>
      </c>
      <c r="G81" s="217"/>
      <c r="H81" s="217"/>
      <c r="I81" s="220"/>
      <c r="J81" s="221">
        <f>BK81</f>
        <v>0</v>
      </c>
      <c r="K81" s="217"/>
      <c r="L81" s="222"/>
      <c r="M81" s="223"/>
      <c r="N81" s="224"/>
      <c r="O81" s="224"/>
      <c r="P81" s="225">
        <f>P82</f>
        <v>0</v>
      </c>
      <c r="Q81" s="224"/>
      <c r="R81" s="225">
        <f>R82</f>
        <v>0</v>
      </c>
      <c r="S81" s="224"/>
      <c r="T81" s="226">
        <f>T82</f>
        <v>0</v>
      </c>
      <c r="AR81" s="227" t="s">
        <v>80</v>
      </c>
      <c r="AT81" s="228" t="s">
        <v>71</v>
      </c>
      <c r="AU81" s="228" t="s">
        <v>72</v>
      </c>
      <c r="AY81" s="227" t="s">
        <v>121</v>
      </c>
      <c r="BK81" s="229">
        <f>BK82</f>
        <v>0</v>
      </c>
    </row>
    <row r="82" spans="1:65" s="2" customFormat="1" ht="16.5" customHeight="1">
      <c r="A82" s="34"/>
      <c r="B82" s="35"/>
      <c r="C82" s="191" t="s">
        <v>80</v>
      </c>
      <c r="D82" s="191" t="s">
        <v>203</v>
      </c>
      <c r="E82" s="192" t="s">
        <v>456</v>
      </c>
      <c r="F82" s="193" t="s">
        <v>457</v>
      </c>
      <c r="G82" s="194" t="s">
        <v>163</v>
      </c>
      <c r="H82" s="195">
        <v>205</v>
      </c>
      <c r="I82" s="196"/>
      <c r="J82" s="197">
        <f>ROUND(I82*H82,2)</f>
        <v>0</v>
      </c>
      <c r="K82" s="193" t="s">
        <v>441</v>
      </c>
      <c r="L82" s="198"/>
      <c r="M82" s="241" t="s">
        <v>19</v>
      </c>
      <c r="N82" s="242" t="s">
        <v>43</v>
      </c>
      <c r="O82" s="239"/>
      <c r="P82" s="243">
        <f>O82*H82</f>
        <v>0</v>
      </c>
      <c r="Q82" s="243">
        <v>0</v>
      </c>
      <c r="R82" s="243">
        <f>Q82*H82</f>
        <v>0</v>
      </c>
      <c r="S82" s="243">
        <v>0</v>
      </c>
      <c r="T82" s="244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56" t="s">
        <v>206</v>
      </c>
      <c r="AT82" s="156" t="s">
        <v>203</v>
      </c>
      <c r="AU82" s="156" t="s">
        <v>80</v>
      </c>
      <c r="AY82" s="17" t="s">
        <v>121</v>
      </c>
      <c r="BE82" s="157">
        <f>IF(N82="základní",J82,0)</f>
        <v>0</v>
      </c>
      <c r="BF82" s="157">
        <f>IF(N82="snížená",J82,0)</f>
        <v>0</v>
      </c>
      <c r="BG82" s="157">
        <f>IF(N82="zákl. přenesená",J82,0)</f>
        <v>0</v>
      </c>
      <c r="BH82" s="157">
        <f>IF(N82="sníž. přenesená",J82,0)</f>
        <v>0</v>
      </c>
      <c r="BI82" s="157">
        <f>IF(N82="nulová",J82,0)</f>
        <v>0</v>
      </c>
      <c r="BJ82" s="17" t="s">
        <v>80</v>
      </c>
      <c r="BK82" s="157">
        <f>ROUND(I82*H82,2)</f>
        <v>0</v>
      </c>
      <c r="BL82" s="17" t="s">
        <v>207</v>
      </c>
      <c r="BM82" s="156" t="s">
        <v>458</v>
      </c>
    </row>
    <row r="83" spans="1:65" s="2" customFormat="1" ht="6.95" customHeight="1">
      <c r="A83" s="34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39"/>
      <c r="M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</sheetData>
  <sheetProtection algorithmName="SHA-512" hashValue="P8QpWxGD82DYSaW85sYvU2L4hjoBQkRcfAy1Au2oavpEdXZoJ310kkepF73BWEblq/BsWevVGwOKSexSrJAJIQ==" saltValue="/RVS5zj5Hgul7voBuXsZ5xp+DTuv/YAc4/FLkdWqximXeevdBvUHidHzkBQSjbUUiT19ckZ7Sshd2ajjJRIwlw==" spinCount="100000" sheet="1" objects="1" scenarios="1" formatColumns="0" formatRows="0" autoFilter="0"/>
  <autoFilter ref="C79:K8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94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hidden="1" customHeight="1">
      <c r="B4" s="20"/>
      <c r="D4" s="103" t="s">
        <v>95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8" t="str">
        <f>'Rekapitulace zakázky'!K6</f>
        <v>Oprava zpevněných ploch a kol. č. 15u v areálu SSM Hradec Králové</v>
      </c>
      <c r="F7" s="289"/>
      <c r="G7" s="289"/>
      <c r="H7" s="289"/>
      <c r="L7" s="20"/>
    </row>
    <row r="8" spans="1:46" s="2" customFormat="1" ht="12" hidden="1" customHeight="1">
      <c r="A8" s="34"/>
      <c r="B8" s="39"/>
      <c r="C8" s="34"/>
      <c r="D8" s="105" t="s">
        <v>96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0" t="s">
        <v>459</v>
      </c>
      <c r="F9" s="291"/>
      <c r="G9" s="291"/>
      <c r="H9" s="291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zakázky'!AN8</f>
        <v>17. 8. 2022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2" t="str">
        <f>'Rekapitulace zakázky'!E14</f>
        <v>Vyplň údaj</v>
      </c>
      <c r="F18" s="293"/>
      <c r="G18" s="293"/>
      <c r="H18" s="293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zakázky'!AN16="","",'Rekapitulace zakázky'!AN16)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tr">
        <f>IF('Rekapitulace zakázky'!E17="","",'Rekapitulace zakázky'!E17)</f>
        <v xml:space="preserve"> </v>
      </c>
      <c r="F21" s="34"/>
      <c r="G21" s="34"/>
      <c r="H21" s="34"/>
      <c r="I21" s="105" t="s">
        <v>28</v>
      </c>
      <c r="J21" s="107" t="str">
        <f>IF('Rekapitulace zakázky'!AN17="","",'Rekapitulace zakázky'!AN17)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hidden="1" customHeight="1">
      <c r="A27" s="109"/>
      <c r="B27" s="110"/>
      <c r="C27" s="109"/>
      <c r="D27" s="109"/>
      <c r="E27" s="294" t="s">
        <v>37</v>
      </c>
      <c r="F27" s="294"/>
      <c r="G27" s="294"/>
      <c r="H27" s="294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ROUND(J79,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42</v>
      </c>
      <c r="E33" s="105" t="s">
        <v>43</v>
      </c>
      <c r="F33" s="117">
        <f>ROUND((SUM(BE79:BE90)),  2)</f>
        <v>0</v>
      </c>
      <c r="G33" s="34"/>
      <c r="H33" s="34"/>
      <c r="I33" s="118">
        <v>0.21</v>
      </c>
      <c r="J33" s="117">
        <f>ROUND(((SUM(BE79:BE90))*I33),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44</v>
      </c>
      <c r="F34" s="117">
        <f>ROUND((SUM(BF79:BF90)),  2)</f>
        <v>0</v>
      </c>
      <c r="G34" s="34"/>
      <c r="H34" s="34"/>
      <c r="I34" s="118">
        <v>0.15</v>
      </c>
      <c r="J34" s="117">
        <f>ROUND(((SUM(BF79:BF90))*I34),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ROUND((SUM(BG79:BG90)),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ROUND((SUM(BH79:BH90)),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ROUND((SUM(BI79:BI90)),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98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>
      <c r="A48" s="34"/>
      <c r="B48" s="35"/>
      <c r="C48" s="36"/>
      <c r="D48" s="36"/>
      <c r="E48" s="295" t="str">
        <f>E7</f>
        <v>Oprava zpevněných ploch a kol. č. 15u v areálu SSM Hradec Králové</v>
      </c>
      <c r="F48" s="296"/>
      <c r="G48" s="296"/>
      <c r="H48" s="296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96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48" t="str">
        <f>E9</f>
        <v>VON - Vedlejší a ostatní náklady</v>
      </c>
      <c r="F50" s="297"/>
      <c r="G50" s="297"/>
      <c r="H50" s="297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>žst. Hradec Králové</v>
      </c>
      <c r="G52" s="36"/>
      <c r="H52" s="36"/>
      <c r="I52" s="29" t="s">
        <v>23</v>
      </c>
      <c r="J52" s="59" t="str">
        <f>IF(J12="","",J12)</f>
        <v>17. 8. 2022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>Správa železnic, s.o.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ST Hradec Králové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0" t="s">
        <v>99</v>
      </c>
      <c r="D57" s="131"/>
      <c r="E57" s="131"/>
      <c r="F57" s="131"/>
      <c r="G57" s="131"/>
      <c r="H57" s="131"/>
      <c r="I57" s="131"/>
      <c r="J57" s="132" t="s">
        <v>100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J79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101</v>
      </c>
    </row>
    <row r="60" spans="1:47" s="2" customFormat="1" ht="21.7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0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6.95" hidden="1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ht="11.25" hidden="1"/>
    <row r="63" spans="1:47" ht="11.25" hidden="1"/>
    <row r="64" spans="1:47" ht="11.25" hidden="1"/>
    <row r="65" spans="1:65" s="2" customFormat="1" ht="6.95" customHeight="1">
      <c r="A65" s="34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65" s="2" customFormat="1" ht="24.95" customHeight="1">
      <c r="A66" s="34"/>
      <c r="B66" s="35"/>
      <c r="C66" s="23" t="s">
        <v>102</v>
      </c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5" s="2" customFormat="1" ht="6.9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5" s="2" customFormat="1" ht="12" customHeight="1">
      <c r="A68" s="34"/>
      <c r="B68" s="35"/>
      <c r="C68" s="29" t="s">
        <v>16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5" s="2" customFormat="1" ht="16.5" customHeight="1">
      <c r="A69" s="34"/>
      <c r="B69" s="35"/>
      <c r="C69" s="36"/>
      <c r="D69" s="36"/>
      <c r="E69" s="295" t="str">
        <f>E7</f>
        <v>Oprava zpevněných ploch a kol. č. 15u v areálu SSM Hradec Králové</v>
      </c>
      <c r="F69" s="296"/>
      <c r="G69" s="296"/>
      <c r="H69" s="29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5" s="2" customFormat="1" ht="12" customHeight="1">
      <c r="A70" s="34"/>
      <c r="B70" s="35"/>
      <c r="C70" s="29" t="s">
        <v>96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5" s="2" customFormat="1" ht="16.5" customHeight="1">
      <c r="A71" s="34"/>
      <c r="B71" s="35"/>
      <c r="C71" s="36"/>
      <c r="D71" s="36"/>
      <c r="E71" s="248" t="str">
        <f>E9</f>
        <v>VON - Vedlejší a ostatní náklady</v>
      </c>
      <c r="F71" s="297"/>
      <c r="G71" s="297"/>
      <c r="H71" s="297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5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5" s="2" customFormat="1" ht="12" customHeight="1">
      <c r="A73" s="34"/>
      <c r="B73" s="35"/>
      <c r="C73" s="29" t="s">
        <v>21</v>
      </c>
      <c r="D73" s="36"/>
      <c r="E73" s="36"/>
      <c r="F73" s="27" t="str">
        <f>F12</f>
        <v>žst. Hradec Králové</v>
      </c>
      <c r="G73" s="36"/>
      <c r="H73" s="36"/>
      <c r="I73" s="29" t="s">
        <v>23</v>
      </c>
      <c r="J73" s="59" t="str">
        <f>IF(J12="","",J12)</f>
        <v>17. 8. 2022</v>
      </c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5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5" s="2" customFormat="1" ht="15.2" customHeight="1">
      <c r="A75" s="34"/>
      <c r="B75" s="35"/>
      <c r="C75" s="29" t="s">
        <v>25</v>
      </c>
      <c r="D75" s="36"/>
      <c r="E75" s="36"/>
      <c r="F75" s="27" t="str">
        <f>E15</f>
        <v>Správa železnic, s.o.</v>
      </c>
      <c r="G75" s="36"/>
      <c r="H75" s="36"/>
      <c r="I75" s="29" t="s">
        <v>31</v>
      </c>
      <c r="J75" s="32" t="str">
        <f>E21</f>
        <v xml:space="preserve"> 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5" s="2" customFormat="1" ht="15.2" customHeight="1">
      <c r="A76" s="34"/>
      <c r="B76" s="35"/>
      <c r="C76" s="29" t="s">
        <v>29</v>
      </c>
      <c r="D76" s="36"/>
      <c r="E76" s="36"/>
      <c r="F76" s="27" t="str">
        <f>IF(E18="","",E18)</f>
        <v>Vyplň údaj</v>
      </c>
      <c r="G76" s="36"/>
      <c r="H76" s="36"/>
      <c r="I76" s="29" t="s">
        <v>34</v>
      </c>
      <c r="J76" s="32" t="str">
        <f>E24</f>
        <v>ST Hradec Králové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5" s="2" customFormat="1" ht="10.3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5" s="9" customFormat="1" ht="29.25" customHeight="1">
      <c r="A78" s="134"/>
      <c r="B78" s="135"/>
      <c r="C78" s="136" t="s">
        <v>103</v>
      </c>
      <c r="D78" s="137" t="s">
        <v>57</v>
      </c>
      <c r="E78" s="137" t="s">
        <v>53</v>
      </c>
      <c r="F78" s="137" t="s">
        <v>54</v>
      </c>
      <c r="G78" s="137" t="s">
        <v>104</v>
      </c>
      <c r="H78" s="137" t="s">
        <v>105</v>
      </c>
      <c r="I78" s="137" t="s">
        <v>106</v>
      </c>
      <c r="J78" s="137" t="s">
        <v>100</v>
      </c>
      <c r="K78" s="138" t="s">
        <v>107</v>
      </c>
      <c r="L78" s="139"/>
      <c r="M78" s="68" t="s">
        <v>19</v>
      </c>
      <c r="N78" s="69" t="s">
        <v>42</v>
      </c>
      <c r="O78" s="69" t="s">
        <v>108</v>
      </c>
      <c r="P78" s="69" t="s">
        <v>109</v>
      </c>
      <c r="Q78" s="69" t="s">
        <v>110</v>
      </c>
      <c r="R78" s="69" t="s">
        <v>111</v>
      </c>
      <c r="S78" s="69" t="s">
        <v>112</v>
      </c>
      <c r="T78" s="70" t="s">
        <v>113</v>
      </c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</row>
    <row r="79" spans="1:65" s="2" customFormat="1" ht="22.9" customHeight="1">
      <c r="A79" s="34"/>
      <c r="B79" s="35"/>
      <c r="C79" s="75" t="s">
        <v>114</v>
      </c>
      <c r="D79" s="36"/>
      <c r="E79" s="36"/>
      <c r="F79" s="36"/>
      <c r="G79" s="36"/>
      <c r="H79" s="36"/>
      <c r="I79" s="36"/>
      <c r="J79" s="140">
        <f>BK79</f>
        <v>0</v>
      </c>
      <c r="K79" s="36"/>
      <c r="L79" s="39"/>
      <c r="M79" s="71"/>
      <c r="N79" s="141"/>
      <c r="O79" s="72"/>
      <c r="P79" s="142">
        <f>SUM(P80:P90)</f>
        <v>0</v>
      </c>
      <c r="Q79" s="72"/>
      <c r="R79" s="142">
        <f>SUM(R80:R90)</f>
        <v>0</v>
      </c>
      <c r="S79" s="72"/>
      <c r="T79" s="143">
        <f>SUM(T80:T90)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7" t="s">
        <v>71</v>
      </c>
      <c r="AU79" s="17" t="s">
        <v>101</v>
      </c>
      <c r="BK79" s="144">
        <f>SUM(BK80:BK90)</f>
        <v>0</v>
      </c>
    </row>
    <row r="80" spans="1:65" s="2" customFormat="1" ht="16.5" customHeight="1">
      <c r="A80" s="34"/>
      <c r="B80" s="35"/>
      <c r="C80" s="145" t="s">
        <v>166</v>
      </c>
      <c r="D80" s="145" t="s">
        <v>115</v>
      </c>
      <c r="E80" s="146" t="s">
        <v>460</v>
      </c>
      <c r="F80" s="147" t="s">
        <v>461</v>
      </c>
      <c r="G80" s="148" t="s">
        <v>163</v>
      </c>
      <c r="H80" s="149">
        <v>3</v>
      </c>
      <c r="I80" s="150"/>
      <c r="J80" s="151">
        <f>ROUND(I80*H80,2)</f>
        <v>0</v>
      </c>
      <c r="K80" s="147" t="s">
        <v>119</v>
      </c>
      <c r="L80" s="39"/>
      <c r="M80" s="152" t="s">
        <v>19</v>
      </c>
      <c r="N80" s="153" t="s">
        <v>43</v>
      </c>
      <c r="O80" s="64"/>
      <c r="P80" s="154">
        <f>O80*H80</f>
        <v>0</v>
      </c>
      <c r="Q80" s="154">
        <v>0</v>
      </c>
      <c r="R80" s="154">
        <f>Q80*H80</f>
        <v>0</v>
      </c>
      <c r="S80" s="154">
        <v>0</v>
      </c>
      <c r="T80" s="155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56" t="s">
        <v>462</v>
      </c>
      <c r="AT80" s="156" t="s">
        <v>115</v>
      </c>
      <c r="AU80" s="156" t="s">
        <v>72</v>
      </c>
      <c r="AY80" s="17" t="s">
        <v>121</v>
      </c>
      <c r="BE80" s="157">
        <f>IF(N80="základní",J80,0)</f>
        <v>0</v>
      </c>
      <c r="BF80" s="157">
        <f>IF(N80="snížená",J80,0)</f>
        <v>0</v>
      </c>
      <c r="BG80" s="157">
        <f>IF(N80="zákl. přenesená",J80,0)</f>
        <v>0</v>
      </c>
      <c r="BH80" s="157">
        <f>IF(N80="sníž. přenesená",J80,0)</f>
        <v>0</v>
      </c>
      <c r="BI80" s="157">
        <f>IF(N80="nulová",J80,0)</f>
        <v>0</v>
      </c>
      <c r="BJ80" s="17" t="s">
        <v>80</v>
      </c>
      <c r="BK80" s="157">
        <f>ROUND(I80*H80,2)</f>
        <v>0</v>
      </c>
      <c r="BL80" s="17" t="s">
        <v>462</v>
      </c>
      <c r="BM80" s="156" t="s">
        <v>170</v>
      </c>
    </row>
    <row r="81" spans="1:65" s="10" customFormat="1" ht="11.25">
      <c r="B81" s="158"/>
      <c r="C81" s="159"/>
      <c r="D81" s="160" t="s">
        <v>122</v>
      </c>
      <c r="E81" s="161" t="s">
        <v>19</v>
      </c>
      <c r="F81" s="162" t="s">
        <v>463</v>
      </c>
      <c r="G81" s="159"/>
      <c r="H81" s="163">
        <v>3</v>
      </c>
      <c r="I81" s="164"/>
      <c r="J81" s="159"/>
      <c r="K81" s="159"/>
      <c r="L81" s="165"/>
      <c r="M81" s="166"/>
      <c r="N81" s="167"/>
      <c r="O81" s="167"/>
      <c r="P81" s="167"/>
      <c r="Q81" s="167"/>
      <c r="R81" s="167"/>
      <c r="S81" s="167"/>
      <c r="T81" s="168"/>
      <c r="AT81" s="169" t="s">
        <v>122</v>
      </c>
      <c r="AU81" s="169" t="s">
        <v>72</v>
      </c>
      <c r="AV81" s="10" t="s">
        <v>82</v>
      </c>
      <c r="AW81" s="10" t="s">
        <v>33</v>
      </c>
      <c r="AX81" s="10" t="s">
        <v>72</v>
      </c>
      <c r="AY81" s="169" t="s">
        <v>121</v>
      </c>
    </row>
    <row r="82" spans="1:65" s="11" customFormat="1" ht="11.25">
      <c r="B82" s="170"/>
      <c r="C82" s="171"/>
      <c r="D82" s="160" t="s">
        <v>122</v>
      </c>
      <c r="E82" s="172" t="s">
        <v>19</v>
      </c>
      <c r="F82" s="173" t="s">
        <v>127</v>
      </c>
      <c r="G82" s="171"/>
      <c r="H82" s="174">
        <v>3</v>
      </c>
      <c r="I82" s="175"/>
      <c r="J82" s="171"/>
      <c r="K82" s="171"/>
      <c r="L82" s="176"/>
      <c r="M82" s="177"/>
      <c r="N82" s="178"/>
      <c r="O82" s="178"/>
      <c r="P82" s="178"/>
      <c r="Q82" s="178"/>
      <c r="R82" s="178"/>
      <c r="S82" s="178"/>
      <c r="T82" s="179"/>
      <c r="AT82" s="180" t="s">
        <v>122</v>
      </c>
      <c r="AU82" s="180" t="s">
        <v>72</v>
      </c>
      <c r="AV82" s="11" t="s">
        <v>120</v>
      </c>
      <c r="AW82" s="11" t="s">
        <v>33</v>
      </c>
      <c r="AX82" s="11" t="s">
        <v>80</v>
      </c>
      <c r="AY82" s="180" t="s">
        <v>121</v>
      </c>
    </row>
    <row r="83" spans="1:65" s="2" customFormat="1" ht="16.5" customHeight="1">
      <c r="A83" s="34"/>
      <c r="B83" s="35"/>
      <c r="C83" s="145" t="s">
        <v>146</v>
      </c>
      <c r="D83" s="145" t="s">
        <v>115</v>
      </c>
      <c r="E83" s="146" t="s">
        <v>464</v>
      </c>
      <c r="F83" s="147" t="s">
        <v>465</v>
      </c>
      <c r="G83" s="148" t="s">
        <v>163</v>
      </c>
      <c r="H83" s="149">
        <v>1</v>
      </c>
      <c r="I83" s="150"/>
      <c r="J83" s="151">
        <f t="shared" ref="J83:J90" si="0">ROUND(I83*H83,2)</f>
        <v>0</v>
      </c>
      <c r="K83" s="147" t="s">
        <v>119</v>
      </c>
      <c r="L83" s="39"/>
      <c r="M83" s="152" t="s">
        <v>19</v>
      </c>
      <c r="N83" s="153" t="s">
        <v>43</v>
      </c>
      <c r="O83" s="64"/>
      <c r="P83" s="154">
        <f t="shared" ref="P83:P90" si="1">O83*H83</f>
        <v>0</v>
      </c>
      <c r="Q83" s="154">
        <v>0</v>
      </c>
      <c r="R83" s="154">
        <f t="shared" ref="R83:R90" si="2">Q83*H83</f>
        <v>0</v>
      </c>
      <c r="S83" s="154">
        <v>0</v>
      </c>
      <c r="T83" s="155">
        <f t="shared" ref="T83:T90" si="3"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56" t="s">
        <v>462</v>
      </c>
      <c r="AT83" s="156" t="s">
        <v>115</v>
      </c>
      <c r="AU83" s="156" t="s">
        <v>72</v>
      </c>
      <c r="AY83" s="17" t="s">
        <v>121</v>
      </c>
      <c r="BE83" s="157">
        <f t="shared" ref="BE83:BE90" si="4">IF(N83="základní",J83,0)</f>
        <v>0</v>
      </c>
      <c r="BF83" s="157">
        <f t="shared" ref="BF83:BF90" si="5">IF(N83="snížená",J83,0)</f>
        <v>0</v>
      </c>
      <c r="BG83" s="157">
        <f t="shared" ref="BG83:BG90" si="6">IF(N83="zákl. přenesená",J83,0)</f>
        <v>0</v>
      </c>
      <c r="BH83" s="157">
        <f t="shared" ref="BH83:BH90" si="7">IF(N83="sníž. přenesená",J83,0)</f>
        <v>0</v>
      </c>
      <c r="BI83" s="157">
        <f t="shared" ref="BI83:BI90" si="8">IF(N83="nulová",J83,0)</f>
        <v>0</v>
      </c>
      <c r="BJ83" s="17" t="s">
        <v>80</v>
      </c>
      <c r="BK83" s="157">
        <f t="shared" ref="BK83:BK90" si="9">ROUND(I83*H83,2)</f>
        <v>0</v>
      </c>
      <c r="BL83" s="17" t="s">
        <v>462</v>
      </c>
      <c r="BM83" s="156" t="s">
        <v>215</v>
      </c>
    </row>
    <row r="84" spans="1:65" s="2" customFormat="1" ht="16.5" customHeight="1">
      <c r="A84" s="34"/>
      <c r="B84" s="35"/>
      <c r="C84" s="145" t="s">
        <v>82</v>
      </c>
      <c r="D84" s="145" t="s">
        <v>115</v>
      </c>
      <c r="E84" s="146" t="s">
        <v>466</v>
      </c>
      <c r="F84" s="147" t="s">
        <v>467</v>
      </c>
      <c r="G84" s="148" t="s">
        <v>468</v>
      </c>
      <c r="H84" s="245"/>
      <c r="I84" s="150"/>
      <c r="J84" s="151">
        <f t="shared" si="0"/>
        <v>0</v>
      </c>
      <c r="K84" s="147" t="s">
        <v>119</v>
      </c>
      <c r="L84" s="39"/>
      <c r="M84" s="152" t="s">
        <v>19</v>
      </c>
      <c r="N84" s="153" t="s">
        <v>43</v>
      </c>
      <c r="O84" s="64"/>
      <c r="P84" s="154">
        <f t="shared" si="1"/>
        <v>0</v>
      </c>
      <c r="Q84" s="154">
        <v>0</v>
      </c>
      <c r="R84" s="154">
        <f t="shared" si="2"/>
        <v>0</v>
      </c>
      <c r="S84" s="154">
        <v>0</v>
      </c>
      <c r="T84" s="155">
        <f t="shared" si="3"/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56" t="s">
        <v>462</v>
      </c>
      <c r="AT84" s="156" t="s">
        <v>115</v>
      </c>
      <c r="AU84" s="156" t="s">
        <v>72</v>
      </c>
      <c r="AY84" s="17" t="s">
        <v>121</v>
      </c>
      <c r="BE84" s="157">
        <f t="shared" si="4"/>
        <v>0</v>
      </c>
      <c r="BF84" s="157">
        <f t="shared" si="5"/>
        <v>0</v>
      </c>
      <c r="BG84" s="157">
        <f t="shared" si="6"/>
        <v>0</v>
      </c>
      <c r="BH84" s="157">
        <f t="shared" si="7"/>
        <v>0</v>
      </c>
      <c r="BI84" s="157">
        <f t="shared" si="8"/>
        <v>0</v>
      </c>
      <c r="BJ84" s="17" t="s">
        <v>80</v>
      </c>
      <c r="BK84" s="157">
        <f t="shared" si="9"/>
        <v>0</v>
      </c>
      <c r="BL84" s="17" t="s">
        <v>462</v>
      </c>
      <c r="BM84" s="156" t="s">
        <v>120</v>
      </c>
    </row>
    <row r="85" spans="1:65" s="2" customFormat="1" ht="16.5" customHeight="1">
      <c r="A85" s="34"/>
      <c r="B85" s="35"/>
      <c r="C85" s="145" t="s">
        <v>133</v>
      </c>
      <c r="D85" s="145" t="s">
        <v>115</v>
      </c>
      <c r="E85" s="146" t="s">
        <v>469</v>
      </c>
      <c r="F85" s="147" t="s">
        <v>470</v>
      </c>
      <c r="G85" s="148" t="s">
        <v>468</v>
      </c>
      <c r="H85" s="245"/>
      <c r="I85" s="150"/>
      <c r="J85" s="151">
        <f t="shared" si="0"/>
        <v>0</v>
      </c>
      <c r="K85" s="147" t="s">
        <v>119</v>
      </c>
      <c r="L85" s="39"/>
      <c r="M85" s="152" t="s">
        <v>19</v>
      </c>
      <c r="N85" s="153" t="s">
        <v>43</v>
      </c>
      <c r="O85" s="64"/>
      <c r="P85" s="154">
        <f t="shared" si="1"/>
        <v>0</v>
      </c>
      <c r="Q85" s="154">
        <v>0</v>
      </c>
      <c r="R85" s="154">
        <f t="shared" si="2"/>
        <v>0</v>
      </c>
      <c r="S85" s="154">
        <v>0</v>
      </c>
      <c r="T85" s="155">
        <f t="shared" si="3"/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56" t="s">
        <v>462</v>
      </c>
      <c r="AT85" s="156" t="s">
        <v>115</v>
      </c>
      <c r="AU85" s="156" t="s">
        <v>72</v>
      </c>
      <c r="AY85" s="17" t="s">
        <v>121</v>
      </c>
      <c r="BE85" s="157">
        <f t="shared" si="4"/>
        <v>0</v>
      </c>
      <c r="BF85" s="157">
        <f t="shared" si="5"/>
        <v>0</v>
      </c>
      <c r="BG85" s="157">
        <f t="shared" si="6"/>
        <v>0</v>
      </c>
      <c r="BH85" s="157">
        <f t="shared" si="7"/>
        <v>0</v>
      </c>
      <c r="BI85" s="157">
        <f t="shared" si="8"/>
        <v>0</v>
      </c>
      <c r="BJ85" s="17" t="s">
        <v>80</v>
      </c>
      <c r="BK85" s="157">
        <f t="shared" si="9"/>
        <v>0</v>
      </c>
      <c r="BL85" s="17" t="s">
        <v>462</v>
      </c>
      <c r="BM85" s="156" t="s">
        <v>136</v>
      </c>
    </row>
    <row r="86" spans="1:65" s="2" customFormat="1" ht="24.2" customHeight="1">
      <c r="A86" s="34"/>
      <c r="B86" s="35"/>
      <c r="C86" s="145" t="s">
        <v>120</v>
      </c>
      <c r="D86" s="145" t="s">
        <v>115</v>
      </c>
      <c r="E86" s="146" t="s">
        <v>471</v>
      </c>
      <c r="F86" s="147" t="s">
        <v>472</v>
      </c>
      <c r="G86" s="148" t="s">
        <v>468</v>
      </c>
      <c r="H86" s="245"/>
      <c r="I86" s="150"/>
      <c r="J86" s="151">
        <f t="shared" si="0"/>
        <v>0</v>
      </c>
      <c r="K86" s="147" t="s">
        <v>119</v>
      </c>
      <c r="L86" s="39"/>
      <c r="M86" s="152" t="s">
        <v>19</v>
      </c>
      <c r="N86" s="153" t="s">
        <v>43</v>
      </c>
      <c r="O86" s="64"/>
      <c r="P86" s="154">
        <f t="shared" si="1"/>
        <v>0</v>
      </c>
      <c r="Q86" s="154">
        <v>0</v>
      </c>
      <c r="R86" s="154">
        <f t="shared" si="2"/>
        <v>0</v>
      </c>
      <c r="S86" s="154">
        <v>0</v>
      </c>
      <c r="T86" s="155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6" t="s">
        <v>462</v>
      </c>
      <c r="AT86" s="156" t="s">
        <v>115</v>
      </c>
      <c r="AU86" s="156" t="s">
        <v>72</v>
      </c>
      <c r="AY86" s="17" t="s">
        <v>121</v>
      </c>
      <c r="BE86" s="157">
        <f t="shared" si="4"/>
        <v>0</v>
      </c>
      <c r="BF86" s="157">
        <f t="shared" si="5"/>
        <v>0</v>
      </c>
      <c r="BG86" s="157">
        <f t="shared" si="6"/>
        <v>0</v>
      </c>
      <c r="BH86" s="157">
        <f t="shared" si="7"/>
        <v>0</v>
      </c>
      <c r="BI86" s="157">
        <f t="shared" si="8"/>
        <v>0</v>
      </c>
      <c r="BJ86" s="17" t="s">
        <v>80</v>
      </c>
      <c r="BK86" s="157">
        <f t="shared" si="9"/>
        <v>0</v>
      </c>
      <c r="BL86" s="17" t="s">
        <v>462</v>
      </c>
      <c r="BM86" s="156" t="s">
        <v>140</v>
      </c>
    </row>
    <row r="87" spans="1:65" s="2" customFormat="1" ht="16.5" customHeight="1">
      <c r="A87" s="34"/>
      <c r="B87" s="35"/>
      <c r="C87" s="145" t="s">
        <v>143</v>
      </c>
      <c r="D87" s="145" t="s">
        <v>115</v>
      </c>
      <c r="E87" s="146" t="s">
        <v>473</v>
      </c>
      <c r="F87" s="147" t="s">
        <v>474</v>
      </c>
      <c r="G87" s="148" t="s">
        <v>468</v>
      </c>
      <c r="H87" s="245"/>
      <c r="I87" s="150"/>
      <c r="J87" s="151">
        <f t="shared" si="0"/>
        <v>0</v>
      </c>
      <c r="K87" s="147" t="s">
        <v>119</v>
      </c>
      <c r="L87" s="39"/>
      <c r="M87" s="152" t="s">
        <v>19</v>
      </c>
      <c r="N87" s="153" t="s">
        <v>43</v>
      </c>
      <c r="O87" s="64"/>
      <c r="P87" s="154">
        <f t="shared" si="1"/>
        <v>0</v>
      </c>
      <c r="Q87" s="154">
        <v>0</v>
      </c>
      <c r="R87" s="154">
        <f t="shared" si="2"/>
        <v>0</v>
      </c>
      <c r="S87" s="154">
        <v>0</v>
      </c>
      <c r="T87" s="155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56" t="s">
        <v>462</v>
      </c>
      <c r="AT87" s="156" t="s">
        <v>115</v>
      </c>
      <c r="AU87" s="156" t="s">
        <v>72</v>
      </c>
      <c r="AY87" s="17" t="s">
        <v>121</v>
      </c>
      <c r="BE87" s="157">
        <f t="shared" si="4"/>
        <v>0</v>
      </c>
      <c r="BF87" s="157">
        <f t="shared" si="5"/>
        <v>0</v>
      </c>
      <c r="BG87" s="157">
        <f t="shared" si="6"/>
        <v>0</v>
      </c>
      <c r="BH87" s="157">
        <f t="shared" si="7"/>
        <v>0</v>
      </c>
      <c r="BI87" s="157">
        <f t="shared" si="8"/>
        <v>0</v>
      </c>
      <c r="BJ87" s="17" t="s">
        <v>80</v>
      </c>
      <c r="BK87" s="157">
        <f t="shared" si="9"/>
        <v>0</v>
      </c>
      <c r="BL87" s="17" t="s">
        <v>462</v>
      </c>
      <c r="BM87" s="156" t="s">
        <v>146</v>
      </c>
    </row>
    <row r="88" spans="1:65" s="2" customFormat="1" ht="37.9" customHeight="1">
      <c r="A88" s="34"/>
      <c r="B88" s="35"/>
      <c r="C88" s="145" t="s">
        <v>136</v>
      </c>
      <c r="D88" s="145" t="s">
        <v>115</v>
      </c>
      <c r="E88" s="146" t="s">
        <v>475</v>
      </c>
      <c r="F88" s="147" t="s">
        <v>476</v>
      </c>
      <c r="G88" s="148" t="s">
        <v>468</v>
      </c>
      <c r="H88" s="245"/>
      <c r="I88" s="150"/>
      <c r="J88" s="151">
        <f t="shared" si="0"/>
        <v>0</v>
      </c>
      <c r="K88" s="147" t="s">
        <v>119</v>
      </c>
      <c r="L88" s="39"/>
      <c r="M88" s="152" t="s">
        <v>19</v>
      </c>
      <c r="N88" s="153" t="s">
        <v>43</v>
      </c>
      <c r="O88" s="64"/>
      <c r="P88" s="154">
        <f t="shared" si="1"/>
        <v>0</v>
      </c>
      <c r="Q88" s="154">
        <v>0</v>
      </c>
      <c r="R88" s="154">
        <f t="shared" si="2"/>
        <v>0</v>
      </c>
      <c r="S88" s="154">
        <v>0</v>
      </c>
      <c r="T88" s="155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6" t="s">
        <v>462</v>
      </c>
      <c r="AT88" s="156" t="s">
        <v>115</v>
      </c>
      <c r="AU88" s="156" t="s">
        <v>72</v>
      </c>
      <c r="AY88" s="17" t="s">
        <v>121</v>
      </c>
      <c r="BE88" s="157">
        <f t="shared" si="4"/>
        <v>0</v>
      </c>
      <c r="BF88" s="157">
        <f t="shared" si="5"/>
        <v>0</v>
      </c>
      <c r="BG88" s="157">
        <f t="shared" si="6"/>
        <v>0</v>
      </c>
      <c r="BH88" s="157">
        <f t="shared" si="7"/>
        <v>0</v>
      </c>
      <c r="BI88" s="157">
        <f t="shared" si="8"/>
        <v>0</v>
      </c>
      <c r="BJ88" s="17" t="s">
        <v>80</v>
      </c>
      <c r="BK88" s="157">
        <f t="shared" si="9"/>
        <v>0</v>
      </c>
      <c r="BL88" s="17" t="s">
        <v>462</v>
      </c>
      <c r="BM88" s="156" t="s">
        <v>151</v>
      </c>
    </row>
    <row r="89" spans="1:65" s="2" customFormat="1" ht="16.5" customHeight="1">
      <c r="A89" s="34"/>
      <c r="B89" s="35"/>
      <c r="C89" s="145" t="s">
        <v>156</v>
      </c>
      <c r="D89" s="145" t="s">
        <v>115</v>
      </c>
      <c r="E89" s="146" t="s">
        <v>477</v>
      </c>
      <c r="F89" s="147" t="s">
        <v>478</v>
      </c>
      <c r="G89" s="148" t="s">
        <v>468</v>
      </c>
      <c r="H89" s="245"/>
      <c r="I89" s="150"/>
      <c r="J89" s="151">
        <f t="shared" si="0"/>
        <v>0</v>
      </c>
      <c r="K89" s="147" t="s">
        <v>119</v>
      </c>
      <c r="L89" s="39"/>
      <c r="M89" s="152" t="s">
        <v>19</v>
      </c>
      <c r="N89" s="153" t="s">
        <v>43</v>
      </c>
      <c r="O89" s="64"/>
      <c r="P89" s="154">
        <f t="shared" si="1"/>
        <v>0</v>
      </c>
      <c r="Q89" s="154">
        <v>0</v>
      </c>
      <c r="R89" s="154">
        <f t="shared" si="2"/>
        <v>0</v>
      </c>
      <c r="S89" s="154">
        <v>0</v>
      </c>
      <c r="T89" s="155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56" t="s">
        <v>462</v>
      </c>
      <c r="AT89" s="156" t="s">
        <v>115</v>
      </c>
      <c r="AU89" s="156" t="s">
        <v>72</v>
      </c>
      <c r="AY89" s="17" t="s">
        <v>121</v>
      </c>
      <c r="BE89" s="157">
        <f t="shared" si="4"/>
        <v>0</v>
      </c>
      <c r="BF89" s="157">
        <f t="shared" si="5"/>
        <v>0</v>
      </c>
      <c r="BG89" s="157">
        <f t="shared" si="6"/>
        <v>0</v>
      </c>
      <c r="BH89" s="157">
        <f t="shared" si="7"/>
        <v>0</v>
      </c>
      <c r="BI89" s="157">
        <f t="shared" si="8"/>
        <v>0</v>
      </c>
      <c r="BJ89" s="17" t="s">
        <v>80</v>
      </c>
      <c r="BK89" s="157">
        <f t="shared" si="9"/>
        <v>0</v>
      </c>
      <c r="BL89" s="17" t="s">
        <v>462</v>
      </c>
      <c r="BM89" s="156" t="s">
        <v>159</v>
      </c>
    </row>
    <row r="90" spans="1:65" s="2" customFormat="1" ht="16.5" customHeight="1">
      <c r="A90" s="34"/>
      <c r="B90" s="35"/>
      <c r="C90" s="145" t="s">
        <v>140</v>
      </c>
      <c r="D90" s="145" t="s">
        <v>115</v>
      </c>
      <c r="E90" s="146" t="s">
        <v>479</v>
      </c>
      <c r="F90" s="147" t="s">
        <v>480</v>
      </c>
      <c r="G90" s="148" t="s">
        <v>468</v>
      </c>
      <c r="H90" s="245"/>
      <c r="I90" s="150"/>
      <c r="J90" s="151">
        <f t="shared" si="0"/>
        <v>0</v>
      </c>
      <c r="K90" s="147" t="s">
        <v>119</v>
      </c>
      <c r="L90" s="39"/>
      <c r="M90" s="246" t="s">
        <v>19</v>
      </c>
      <c r="N90" s="247" t="s">
        <v>43</v>
      </c>
      <c r="O90" s="239"/>
      <c r="P90" s="243">
        <f t="shared" si="1"/>
        <v>0</v>
      </c>
      <c r="Q90" s="243">
        <v>0</v>
      </c>
      <c r="R90" s="243">
        <f t="shared" si="2"/>
        <v>0</v>
      </c>
      <c r="S90" s="243">
        <v>0</v>
      </c>
      <c r="T90" s="244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462</v>
      </c>
      <c r="AT90" s="156" t="s">
        <v>115</v>
      </c>
      <c r="AU90" s="156" t="s">
        <v>72</v>
      </c>
      <c r="AY90" s="17" t="s">
        <v>121</v>
      </c>
      <c r="BE90" s="157">
        <f t="shared" si="4"/>
        <v>0</v>
      </c>
      <c r="BF90" s="157">
        <f t="shared" si="5"/>
        <v>0</v>
      </c>
      <c r="BG90" s="157">
        <f t="shared" si="6"/>
        <v>0</v>
      </c>
      <c r="BH90" s="157">
        <f t="shared" si="7"/>
        <v>0</v>
      </c>
      <c r="BI90" s="157">
        <f t="shared" si="8"/>
        <v>0</v>
      </c>
      <c r="BJ90" s="17" t="s">
        <v>80</v>
      </c>
      <c r="BK90" s="157">
        <f t="shared" si="9"/>
        <v>0</v>
      </c>
      <c r="BL90" s="17" t="s">
        <v>462</v>
      </c>
      <c r="BM90" s="156" t="s">
        <v>164</v>
      </c>
    </row>
    <row r="91" spans="1:65" s="2" customFormat="1" ht="6.95" customHeight="1">
      <c r="A91" s="34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39"/>
      <c r="M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</sheetData>
  <sheetProtection algorithmName="SHA-512" hashValue="c930I4KpNBcVfETaskC+tXuEeTJK6nFP26fOWY/0Vqzyi+YgN07FaCyFM+rCEEi4RtGEKK5utnKdXZSLgPkkMQ==" saltValue="ELNzyKEy+NFkIzPxshL8kWjc7jYXTpkYOUzh8F1sOco5ptxCCFn+4XZ0jYgpntSKFJdrR/r3U2VvVLYDf8eeTQ==" spinCount="100000" sheet="1" objects="1" scenarios="1" formatColumns="0" formatRows="0" autoFilter="0"/>
  <autoFilter ref="C78:K90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zakázky</vt:lpstr>
      <vt:lpstr>SO 01 - Oprava koleje č. ...</vt:lpstr>
      <vt:lpstr>SO 104 - Oprava zpevněnýc...</vt:lpstr>
      <vt:lpstr>OBJ 1 - NEOCEŇOVAT - Mate...</vt:lpstr>
      <vt:lpstr>OBJ 2 - NEOCEŇOVAT - Mate...</vt:lpstr>
      <vt:lpstr>VON - Vedlejší a ostatní ...</vt:lpstr>
      <vt:lpstr>'OBJ 1 - NEOCEŇOVAT - Mate...'!Názvy_tisku</vt:lpstr>
      <vt:lpstr>'OBJ 2 - NEOCEŇOVAT - Mate...'!Názvy_tisku</vt:lpstr>
      <vt:lpstr>'Rekapitulace zakázky'!Názvy_tisku</vt:lpstr>
      <vt:lpstr>'SO 01 - Oprava koleje č. ...'!Názvy_tisku</vt:lpstr>
      <vt:lpstr>'SO 104 - Oprava zpevněnýc...'!Názvy_tisku</vt:lpstr>
      <vt:lpstr>'VON - Vedlejší a ostatní ...'!Názvy_tisku</vt:lpstr>
      <vt:lpstr>'OBJ 1 - NEOCEŇOVAT - Mate...'!Oblast_tisku</vt:lpstr>
      <vt:lpstr>'OBJ 2 - NEOCEŇOVAT - Mate...'!Oblast_tisku</vt:lpstr>
      <vt:lpstr>'Rekapitulace zakázky'!Oblast_tisku</vt:lpstr>
      <vt:lpstr>'SO 01 - Oprava koleje č. ...'!Oblast_tisku</vt:lpstr>
      <vt:lpstr>'SO 104 - Oprava zpevněnýc...'!Oblast_tisku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Zaplatílek Radek, Ing.</dc:creator>
  <cp:lastModifiedBy>Krumlová Nikola</cp:lastModifiedBy>
  <dcterms:created xsi:type="dcterms:W3CDTF">2022-08-26T04:10:00Z</dcterms:created>
  <dcterms:modified xsi:type="dcterms:W3CDTF">2022-09-08T04:07:41Z</dcterms:modified>
</cp:coreProperties>
</file>